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01 - Komunikace" sheetId="2" r:id="rId2"/>
    <sheet name="D02 - Opěrná zeď a rampa" sheetId="3" r:id="rId3"/>
    <sheet name="D03 - Oplocení" sheetId="4" r:id="rId4"/>
    <sheet name="D04 - Krajinářské úpravy" sheetId="5" r:id="rId5"/>
    <sheet name="D06 - Vodovodní přípojka" sheetId="6" r:id="rId6"/>
    <sheet name="D07 - Veřejné osvětlení" sheetId="7" r:id="rId7"/>
    <sheet name="D08 - Vsakovací průlehy" sheetId="8" r:id="rId8"/>
    <sheet name="Pokyny pro vyplnění" sheetId="9" r:id="rId9"/>
  </sheets>
  <definedNames>
    <definedName name="_xlnm.Print_Area" localSheetId="0">'Rekapitulace stavby'!$D$4:$AO$33,'Rekapitulace stavby'!$C$39:$AQ$59</definedName>
    <definedName name="_xlnm.Print_Titles" localSheetId="0">'Rekapitulace stavby'!$49:$49</definedName>
    <definedName name="_xlnm._FilterDatabase" localSheetId="1" hidden="1">'D01 - Komunikace'!$C$87:$K$226</definedName>
    <definedName name="_xlnm.Print_Area" localSheetId="1">'D01 - Komunikace'!$C$4:$J$36,'D01 - Komunikace'!$C$42:$J$69,'D01 - Komunikace'!$C$75:$K$226</definedName>
    <definedName name="_xlnm.Print_Titles" localSheetId="1">'D01 - Komunikace'!$87:$87</definedName>
    <definedName name="_xlnm._FilterDatabase" localSheetId="2" hidden="1">'D02 - Opěrná zeď a rampa'!$C$88:$K$225</definedName>
    <definedName name="_xlnm.Print_Area" localSheetId="2">'D02 - Opěrná zeď a rampa'!$C$4:$J$36,'D02 - Opěrná zeď a rampa'!$C$42:$J$70,'D02 - Opěrná zeď a rampa'!$C$76:$K$225</definedName>
    <definedName name="_xlnm.Print_Titles" localSheetId="2">'D02 - Opěrná zeď a rampa'!$88:$88</definedName>
    <definedName name="_xlnm._FilterDatabase" localSheetId="3" hidden="1">'D03 - Oplocení'!$C$81:$K$129</definedName>
    <definedName name="_xlnm.Print_Area" localSheetId="3">'D03 - Oplocení'!$C$4:$J$36,'D03 - Oplocení'!$C$42:$J$63,'D03 - Oplocení'!$C$69:$K$129</definedName>
    <definedName name="_xlnm.Print_Titles" localSheetId="3">'D03 - Oplocení'!$81:$81</definedName>
    <definedName name="_xlnm._FilterDatabase" localSheetId="4" hidden="1">'D04 - Krajinářské úpravy'!$C$83:$K$268</definedName>
    <definedName name="_xlnm.Print_Area" localSheetId="4">'D04 - Krajinářské úpravy'!$C$4:$J$36,'D04 - Krajinářské úpravy'!$C$42:$J$65,'D04 - Krajinářské úpravy'!$C$71:$K$268</definedName>
    <definedName name="_xlnm.Print_Titles" localSheetId="4">'D04 - Krajinářské úpravy'!$83:$83</definedName>
    <definedName name="_xlnm._FilterDatabase" localSheetId="5" hidden="1">'D06 - Vodovodní přípojka'!$C$87:$K$197</definedName>
    <definedName name="_xlnm.Print_Area" localSheetId="5">'D06 - Vodovodní přípojka'!$C$4:$J$36,'D06 - Vodovodní přípojka'!$C$42:$J$69,'D06 - Vodovodní přípojka'!$C$75:$K$197</definedName>
    <definedName name="_xlnm.Print_Titles" localSheetId="5">'D06 - Vodovodní přípojka'!$87:$87</definedName>
    <definedName name="_xlnm._FilterDatabase" localSheetId="6" hidden="1">'D07 - Veřejné osvětlení'!$C$79:$K$122</definedName>
    <definedName name="_xlnm.Print_Area" localSheetId="6">'D07 - Veřejné osvětlení'!$C$4:$J$36,'D07 - Veřejné osvětlení'!$C$42:$J$61,'D07 - Veřejné osvětlení'!$C$67:$K$122</definedName>
    <definedName name="_xlnm.Print_Titles" localSheetId="6">'D07 - Veřejné osvětlení'!$79:$79</definedName>
    <definedName name="_xlnm._FilterDatabase" localSheetId="7" hidden="1">'D08 - Vsakovací průlehy'!$C$81:$K$148</definedName>
    <definedName name="_xlnm.Print_Area" localSheetId="7">'D08 - Vsakovací průlehy'!$C$4:$J$36,'D08 - Vsakovací průlehy'!$C$42:$J$63,'D08 - Vsakovací průlehy'!$C$69:$K$148</definedName>
    <definedName name="_xlnm.Print_Titles" localSheetId="7">'D08 - Vsakovací průlehy'!$81:$81</definedName>
    <definedName name="_xlnm.Print_Area" localSheetId="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8"/>
  <c r="AX58"/>
  <c i="8" r="BI148"/>
  <c r="BH148"/>
  <c r="BG148"/>
  <c r="BF148"/>
  <c r="T148"/>
  <c r="T147"/>
  <c r="T146"/>
  <c r="R148"/>
  <c r="R147"/>
  <c r="R146"/>
  <c r="P148"/>
  <c r="P147"/>
  <c r="P146"/>
  <c r="BK148"/>
  <c r="BK147"/>
  <c r="J147"/>
  <c r="BK146"/>
  <c r="J146"/>
  <c r="J148"/>
  <c r="BE148"/>
  <c r="J62"/>
  <c r="J61"/>
  <c r="BI145"/>
  <c r="BH145"/>
  <c r="BG145"/>
  <c r="BF145"/>
  <c r="T145"/>
  <c r="T144"/>
  <c r="R145"/>
  <c r="R144"/>
  <c r="P145"/>
  <c r="P144"/>
  <c r="BK145"/>
  <c r="BK144"/>
  <c r="J144"/>
  <c r="J145"/>
  <c r="BE145"/>
  <c r="J60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59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5"/>
  <c r="F34"/>
  <c i="1" r="BD58"/>
  <c i="8" r="BH85"/>
  <c r="F33"/>
  <c i="1" r="BC58"/>
  <c i="8" r="BG85"/>
  <c r="F32"/>
  <c i="1" r="BB58"/>
  <c i="8" r="BF85"/>
  <c r="J31"/>
  <c i="1" r="AW58"/>
  <c i="8" r="F31"/>
  <c i="1" r="BA58"/>
  <c i="8" r="T85"/>
  <c r="T84"/>
  <c r="T83"/>
  <c r="T82"/>
  <c r="R85"/>
  <c r="R84"/>
  <c r="R83"/>
  <c r="R82"/>
  <c r="P85"/>
  <c r="P84"/>
  <c r="P83"/>
  <c r="P82"/>
  <c i="1" r="AU58"/>
  <c i="8" r="BK85"/>
  <c r="BK84"/>
  <c r="J84"/>
  <c r="BK83"/>
  <c r="J83"/>
  <c r="BK82"/>
  <c r="J82"/>
  <c r="J56"/>
  <c r="J27"/>
  <c i="1" r="AG58"/>
  <c i="8" r="J85"/>
  <c r="BE85"/>
  <c r="J30"/>
  <c i="1" r="AV58"/>
  <c i="8" r="F30"/>
  <c i="1" r="AZ58"/>
  <c i="8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7"/>
  <c r="AX57"/>
  <c i="7"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0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5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57"/>
  <c i="7" r="BH83"/>
  <c r="F33"/>
  <c i="1" r="BC57"/>
  <c i="7" r="BG83"/>
  <c r="F32"/>
  <c i="1" r="BB57"/>
  <c i="7" r="BF83"/>
  <c r="J31"/>
  <c i="1" r="AW57"/>
  <c i="7" r="F31"/>
  <c i="1" r="BA57"/>
  <c i="7" r="T83"/>
  <c r="T82"/>
  <c r="T81"/>
  <c r="T80"/>
  <c r="R83"/>
  <c r="R82"/>
  <c r="R81"/>
  <c r="R80"/>
  <c r="P83"/>
  <c r="P82"/>
  <c r="P81"/>
  <c r="P80"/>
  <c i="1" r="AU57"/>
  <c i="7" r="BK83"/>
  <c r="BK82"/>
  <c r="J82"/>
  <c r="BK81"/>
  <c r="J81"/>
  <c r="BK80"/>
  <c r="J80"/>
  <c r="J56"/>
  <c r="J27"/>
  <c i="1" r="AG57"/>
  <c i="7" r="J83"/>
  <c r="BE83"/>
  <c r="J30"/>
  <c i="1" r="AV57"/>
  <c i="7" r="F30"/>
  <c i="1" r="AZ57"/>
  <c i="7" r="J58"/>
  <c r="J57"/>
  <c r="J76"/>
  <c r="F76"/>
  <c r="F74"/>
  <c r="E72"/>
  <c r="J51"/>
  <c r="F51"/>
  <c r="F49"/>
  <c r="E47"/>
  <c r="J36"/>
  <c r="J18"/>
  <c r="E18"/>
  <c r="F77"/>
  <c r="F52"/>
  <c r="J17"/>
  <c r="J12"/>
  <c r="J74"/>
  <c r="J49"/>
  <c r="E7"/>
  <c r="E70"/>
  <c r="E45"/>
  <c i="1" r="AY56"/>
  <c r="AX56"/>
  <c i="6"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T193"/>
  <c r="R195"/>
  <c r="R194"/>
  <c r="R193"/>
  <c r="P195"/>
  <c r="P194"/>
  <c r="P193"/>
  <c r="BK195"/>
  <c r="BK194"/>
  <c r="J194"/>
  <c r="BK193"/>
  <c r="J193"/>
  <c r="J195"/>
  <c r="BE195"/>
  <c r="J68"/>
  <c r="J67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T188"/>
  <c r="R189"/>
  <c r="R188"/>
  <c r="P189"/>
  <c r="P188"/>
  <c r="BK189"/>
  <c r="BK188"/>
  <c r="J188"/>
  <c r="J189"/>
  <c r="BE189"/>
  <c r="J66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T179"/>
  <c r="R181"/>
  <c r="R180"/>
  <c r="R179"/>
  <c r="P181"/>
  <c r="P180"/>
  <c r="P179"/>
  <c r="BK181"/>
  <c r="BK180"/>
  <c r="J180"/>
  <c r="BK179"/>
  <c r="J179"/>
  <c r="J181"/>
  <c r="BE181"/>
  <c r="J65"/>
  <c r="J64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63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62"/>
  <c r="BI168"/>
  <c r="BH168"/>
  <c r="BG168"/>
  <c r="BF168"/>
  <c r="T168"/>
  <c r="T167"/>
  <c r="R168"/>
  <c r="R167"/>
  <c r="P168"/>
  <c r="P167"/>
  <c r="BK168"/>
  <c r="BK167"/>
  <c r="J167"/>
  <c r="J168"/>
  <c r="BE168"/>
  <c r="J61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6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59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6"/>
  <c r="BH116"/>
  <c r="BG116"/>
  <c r="BF116"/>
  <c r="T116"/>
  <c r="R116"/>
  <c r="P116"/>
  <c r="BK116"/>
  <c r="J116"/>
  <c r="BE116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4"/>
  <c i="1" r="BD56"/>
  <c i="6" r="BH91"/>
  <c r="F33"/>
  <c i="1" r="BC56"/>
  <c i="6" r="BG91"/>
  <c r="F32"/>
  <c i="1" r="BB56"/>
  <c i="6" r="BF91"/>
  <c r="J31"/>
  <c i="1" r="AW56"/>
  <c i="6" r="F31"/>
  <c i="1" r="BA56"/>
  <c i="6" r="T91"/>
  <c r="T90"/>
  <c r="T89"/>
  <c r="T88"/>
  <c r="R91"/>
  <c r="R90"/>
  <c r="R89"/>
  <c r="R88"/>
  <c r="P91"/>
  <c r="P90"/>
  <c r="P89"/>
  <c r="P88"/>
  <c i="1" r="AU56"/>
  <c i="6" r="BK91"/>
  <c r="BK90"/>
  <c r="J90"/>
  <c r="BK89"/>
  <c r="J89"/>
  <c r="BK88"/>
  <c r="J88"/>
  <c r="J56"/>
  <c r="J27"/>
  <c i="1" r="AG56"/>
  <c i="6" r="J91"/>
  <c r="BE91"/>
  <c r="J30"/>
  <c i="1" r="AV56"/>
  <c i="6" r="F30"/>
  <c i="1" r="AZ56"/>
  <c i="6" r="J58"/>
  <c r="J57"/>
  <c r="J84"/>
  <c r="F84"/>
  <c r="F82"/>
  <c r="E80"/>
  <c r="J51"/>
  <c r="F51"/>
  <c r="F49"/>
  <c r="E47"/>
  <c r="J36"/>
  <c r="J18"/>
  <c r="E18"/>
  <c r="F85"/>
  <c r="F52"/>
  <c r="J17"/>
  <c r="J12"/>
  <c r="J82"/>
  <c r="J49"/>
  <c r="E7"/>
  <c r="E78"/>
  <c r="E45"/>
  <c i="1" r="AY55"/>
  <c r="AX55"/>
  <c i="5"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T252"/>
  <c r="R253"/>
  <c r="R252"/>
  <c r="P253"/>
  <c r="P252"/>
  <c r="BK253"/>
  <c r="BK252"/>
  <c r="J252"/>
  <c r="J253"/>
  <c r="BE253"/>
  <c r="J64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T223"/>
  <c r="R224"/>
  <c r="R223"/>
  <c r="P224"/>
  <c r="P223"/>
  <c r="BK224"/>
  <c r="BK223"/>
  <c r="J223"/>
  <c r="J224"/>
  <c r="BE224"/>
  <c r="J63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T212"/>
  <c r="R213"/>
  <c r="R212"/>
  <c r="P213"/>
  <c r="P212"/>
  <c r="BK213"/>
  <c r="BK212"/>
  <c r="J212"/>
  <c r="J213"/>
  <c r="BE213"/>
  <c r="J6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61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BH131"/>
  <c r="BG131"/>
  <c r="BF131"/>
  <c r="T131"/>
  <c r="T130"/>
  <c r="R131"/>
  <c r="R130"/>
  <c r="P131"/>
  <c r="P130"/>
  <c r="BK131"/>
  <c r="BK130"/>
  <c r="J130"/>
  <c r="J131"/>
  <c r="BE131"/>
  <c r="J60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T100"/>
  <c r="R101"/>
  <c r="R100"/>
  <c r="P101"/>
  <c r="P100"/>
  <c r="BK101"/>
  <c r="BK100"/>
  <c r="J100"/>
  <c r="J101"/>
  <c r="BE101"/>
  <c r="J5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7"/>
  <c r="F34"/>
  <c i="1" r="BD55"/>
  <c i="5" r="BH87"/>
  <c r="F33"/>
  <c i="1" r="BC55"/>
  <c i="5" r="BG87"/>
  <c r="F32"/>
  <c i="1" r="BB55"/>
  <c i="5" r="BF87"/>
  <c r="J31"/>
  <c i="1" r="AW55"/>
  <c i="5" r="F31"/>
  <c i="1" r="BA55"/>
  <c i="5" r="T87"/>
  <c r="T86"/>
  <c r="T85"/>
  <c r="T84"/>
  <c r="R87"/>
  <c r="R86"/>
  <c r="R85"/>
  <c r="R84"/>
  <c r="P87"/>
  <c r="P86"/>
  <c r="P85"/>
  <c r="P84"/>
  <c i="1" r="AU55"/>
  <c i="5" r="BK87"/>
  <c r="BK86"/>
  <c r="J86"/>
  <c r="BK85"/>
  <c r="J85"/>
  <c r="BK84"/>
  <c r="J84"/>
  <c r="J56"/>
  <c r="J27"/>
  <c i="1" r="AG55"/>
  <c i="5" r="J87"/>
  <c r="BE87"/>
  <c r="J30"/>
  <c i="1" r="AV55"/>
  <c i="5" r="F30"/>
  <c i="1" r="AZ55"/>
  <c i="5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54"/>
  <c r="AX54"/>
  <c i="4"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5"/>
  <c r="BH115"/>
  <c r="BG115"/>
  <c r="BF115"/>
  <c r="T115"/>
  <c r="T114"/>
  <c r="T113"/>
  <c r="R115"/>
  <c r="R114"/>
  <c r="R113"/>
  <c r="P115"/>
  <c r="P114"/>
  <c r="P113"/>
  <c r="BK115"/>
  <c r="BK114"/>
  <c r="J114"/>
  <c r="BK113"/>
  <c r="J113"/>
  <c r="J115"/>
  <c r="BE115"/>
  <c r="J62"/>
  <c r="J61"/>
  <c r="BI112"/>
  <c r="BH112"/>
  <c r="BG112"/>
  <c r="BF112"/>
  <c r="T112"/>
  <c r="T111"/>
  <c r="R112"/>
  <c r="R111"/>
  <c r="P112"/>
  <c r="P111"/>
  <c r="BK112"/>
  <c r="BK111"/>
  <c r="J111"/>
  <c r="J112"/>
  <c r="BE112"/>
  <c r="J60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3"/>
  <c r="BH103"/>
  <c r="BG103"/>
  <c r="BF103"/>
  <c r="T103"/>
  <c r="R103"/>
  <c r="P103"/>
  <c r="BK103"/>
  <c r="J103"/>
  <c r="BE103"/>
  <c r="BI98"/>
  <c r="BH98"/>
  <c r="BG98"/>
  <c r="BF98"/>
  <c r="T98"/>
  <c r="T97"/>
  <c r="R98"/>
  <c r="R97"/>
  <c r="P98"/>
  <c r="P97"/>
  <c r="BK98"/>
  <c r="BK97"/>
  <c r="J97"/>
  <c r="J98"/>
  <c r="BE98"/>
  <c r="J59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5"/>
  <c r="F34"/>
  <c i="1" r="BD54"/>
  <c i="4" r="BH85"/>
  <c r="F33"/>
  <c i="1" r="BC54"/>
  <c i="4" r="BG85"/>
  <c r="F32"/>
  <c i="1" r="BB54"/>
  <c i="4" r="BF85"/>
  <c r="J31"/>
  <c i="1" r="AW54"/>
  <c i="4" r="F31"/>
  <c i="1" r="BA54"/>
  <c i="4" r="T85"/>
  <c r="T84"/>
  <c r="T83"/>
  <c r="T82"/>
  <c r="R85"/>
  <c r="R84"/>
  <c r="R83"/>
  <c r="R82"/>
  <c r="P85"/>
  <c r="P84"/>
  <c r="P83"/>
  <c r="P82"/>
  <c i="1" r="AU54"/>
  <c i="4" r="BK85"/>
  <c r="BK84"/>
  <c r="J84"/>
  <c r="BK83"/>
  <c r="J83"/>
  <c r="BK82"/>
  <c r="J82"/>
  <c r="J56"/>
  <c r="J27"/>
  <c i="1" r="AG54"/>
  <c i="4" r="J85"/>
  <c r="BE85"/>
  <c r="J30"/>
  <c i="1" r="AV54"/>
  <c i="4" r="F30"/>
  <c i="1" r="AZ54"/>
  <c i="4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3"/>
  <c r="AX53"/>
  <c i="3" r="BI225"/>
  <c r="BH225"/>
  <c r="BG225"/>
  <c r="BF225"/>
  <c r="T225"/>
  <c r="T224"/>
  <c r="R225"/>
  <c r="R224"/>
  <c r="P225"/>
  <c r="P224"/>
  <c r="BK225"/>
  <c r="BK224"/>
  <c r="J224"/>
  <c r="J225"/>
  <c r="BE225"/>
  <c r="J69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09"/>
  <c r="BH209"/>
  <c r="BG209"/>
  <c r="BF209"/>
  <c r="T209"/>
  <c r="R209"/>
  <c r="P209"/>
  <c r="BK209"/>
  <c r="J209"/>
  <c r="BE209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197"/>
  <c r="BH197"/>
  <c r="BG197"/>
  <c r="BF197"/>
  <c r="T197"/>
  <c r="T196"/>
  <c r="R197"/>
  <c r="R196"/>
  <c r="P197"/>
  <c r="P196"/>
  <c r="BK197"/>
  <c r="BK196"/>
  <c r="J196"/>
  <c r="J197"/>
  <c r="BE197"/>
  <c r="J68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3"/>
  <c r="BH183"/>
  <c r="BG183"/>
  <c r="BF183"/>
  <c r="T183"/>
  <c r="T182"/>
  <c r="R183"/>
  <c r="R182"/>
  <c r="P183"/>
  <c r="P182"/>
  <c r="BK183"/>
  <c r="BK182"/>
  <c r="J182"/>
  <c r="J183"/>
  <c r="BE183"/>
  <c r="J67"/>
  <c r="BI181"/>
  <c r="BH181"/>
  <c r="BG181"/>
  <c r="BF181"/>
  <c r="T181"/>
  <c r="R181"/>
  <c r="P181"/>
  <c r="BK181"/>
  <c r="J181"/>
  <c r="BE181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66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T144"/>
  <c r="R146"/>
  <c r="R145"/>
  <c r="R144"/>
  <c r="P146"/>
  <c r="P145"/>
  <c r="P144"/>
  <c r="BK146"/>
  <c r="BK145"/>
  <c r="J145"/>
  <c r="BK144"/>
  <c r="J144"/>
  <c r="J146"/>
  <c r="BE146"/>
  <c r="J65"/>
  <c r="J64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BH131"/>
  <c r="BG131"/>
  <c r="BF131"/>
  <c r="T131"/>
  <c r="T130"/>
  <c r="R131"/>
  <c r="R130"/>
  <c r="P131"/>
  <c r="P130"/>
  <c r="BK131"/>
  <c r="BK130"/>
  <c r="J130"/>
  <c r="J131"/>
  <c r="BE131"/>
  <c r="J63"/>
  <c r="BI129"/>
  <c r="BH129"/>
  <c r="BG129"/>
  <c r="BF129"/>
  <c r="T129"/>
  <c r="T128"/>
  <c r="R129"/>
  <c r="R128"/>
  <c r="P129"/>
  <c r="P128"/>
  <c r="BK129"/>
  <c r="BK128"/>
  <c r="J128"/>
  <c r="J129"/>
  <c r="BE129"/>
  <c r="J62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1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T116"/>
  <c r="R117"/>
  <c r="R116"/>
  <c r="P117"/>
  <c r="P116"/>
  <c r="BK117"/>
  <c r="BK116"/>
  <c r="J116"/>
  <c r="J117"/>
  <c r="BE117"/>
  <c r="J60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F34"/>
  <c i="1" r="BD53"/>
  <c i="3" r="BH93"/>
  <c r="F33"/>
  <c i="1" r="BC53"/>
  <c i="3" r="BG93"/>
  <c r="F32"/>
  <c i="1" r="BB53"/>
  <c i="3" r="BF93"/>
  <c r="J31"/>
  <c i="1" r="AW53"/>
  <c i="3" r="F31"/>
  <c i="1" r="BA53"/>
  <c i="3" r="T93"/>
  <c r="T92"/>
  <c r="T91"/>
  <c r="T90"/>
  <c r="T89"/>
  <c r="R93"/>
  <c r="R92"/>
  <c r="R91"/>
  <c r="R90"/>
  <c r="R89"/>
  <c r="P93"/>
  <c r="P92"/>
  <c r="P91"/>
  <c r="P90"/>
  <c r="P89"/>
  <c i="1" r="AU53"/>
  <c i="3" r="BK93"/>
  <c r="BK92"/>
  <c r="J92"/>
  <c r="BK91"/>
  <c r="J91"/>
  <c r="BK90"/>
  <c r="J90"/>
  <c r="BK89"/>
  <c r="J89"/>
  <c r="J56"/>
  <c r="J27"/>
  <c i="1" r="AG53"/>
  <c i="3" r="J93"/>
  <c r="BE93"/>
  <c r="J30"/>
  <c i="1" r="AV53"/>
  <c i="3" r="F30"/>
  <c i="1" r="AZ53"/>
  <c i="3" r="J59"/>
  <c r="J58"/>
  <c r="J57"/>
  <c r="J85"/>
  <c r="F85"/>
  <c r="F83"/>
  <c r="E81"/>
  <c r="J51"/>
  <c r="F51"/>
  <c r="F49"/>
  <c r="E47"/>
  <c r="J36"/>
  <c r="J18"/>
  <c r="E18"/>
  <c r="F86"/>
  <c r="F52"/>
  <c r="J17"/>
  <c r="J12"/>
  <c r="J83"/>
  <c r="J49"/>
  <c r="E7"/>
  <c r="E79"/>
  <c r="E45"/>
  <c i="1" r="AY52"/>
  <c r="AX52"/>
  <c i="2" r="BI226"/>
  <c r="BH226"/>
  <c r="BG226"/>
  <c r="BF226"/>
  <c r="T226"/>
  <c r="T225"/>
  <c r="R226"/>
  <c r="R225"/>
  <c r="P226"/>
  <c r="P225"/>
  <c r="BK226"/>
  <c r="BK225"/>
  <c r="J225"/>
  <c r="J226"/>
  <c r="BE226"/>
  <c r="J68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4"/>
  <c r="BH214"/>
  <c r="BG214"/>
  <c r="BF214"/>
  <c r="T214"/>
  <c r="R214"/>
  <c r="P214"/>
  <c r="BK214"/>
  <c r="J214"/>
  <c r="BE214"/>
  <c r="BI207"/>
  <c r="BH207"/>
  <c r="BG207"/>
  <c r="BF207"/>
  <c r="T207"/>
  <c r="R207"/>
  <c r="P207"/>
  <c r="BK207"/>
  <c r="J207"/>
  <c r="BE207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T195"/>
  <c r="R196"/>
  <c r="R195"/>
  <c r="P196"/>
  <c r="P195"/>
  <c r="BK196"/>
  <c r="BK195"/>
  <c r="J195"/>
  <c r="J196"/>
  <c r="BE196"/>
  <c r="J67"/>
  <c r="BI193"/>
  <c r="BH193"/>
  <c r="BG193"/>
  <c r="BF193"/>
  <c r="T193"/>
  <c r="T192"/>
  <c r="R193"/>
  <c r="R192"/>
  <c r="P193"/>
  <c r="P192"/>
  <c r="BK193"/>
  <c r="BK192"/>
  <c r="J192"/>
  <c r="J193"/>
  <c r="BE193"/>
  <c r="J66"/>
  <c r="BI190"/>
  <c r="BH190"/>
  <c r="BG190"/>
  <c r="BF190"/>
  <c r="T190"/>
  <c r="T189"/>
  <c r="R190"/>
  <c r="R189"/>
  <c r="P190"/>
  <c r="P189"/>
  <c r="BK190"/>
  <c r="BK189"/>
  <c r="J189"/>
  <c r="J190"/>
  <c r="BE190"/>
  <c r="J65"/>
  <c r="BI187"/>
  <c r="BH187"/>
  <c r="BG187"/>
  <c r="BF187"/>
  <c r="T187"/>
  <c r="R187"/>
  <c r="P187"/>
  <c r="BK187"/>
  <c r="J187"/>
  <c r="BE187"/>
  <c r="BI185"/>
  <c r="BH185"/>
  <c r="BG185"/>
  <c r="BF185"/>
  <c r="T185"/>
  <c r="T184"/>
  <c r="R185"/>
  <c r="R184"/>
  <c r="P185"/>
  <c r="P184"/>
  <c r="BK185"/>
  <c r="BK184"/>
  <c r="J184"/>
  <c r="J185"/>
  <c r="BE185"/>
  <c r="J6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T169"/>
  <c r="R171"/>
  <c r="R170"/>
  <c r="R169"/>
  <c r="P171"/>
  <c r="P170"/>
  <c r="P169"/>
  <c r="BK171"/>
  <c r="BK170"/>
  <c r="J170"/>
  <c r="BK169"/>
  <c r="J169"/>
  <c r="J171"/>
  <c r="BE171"/>
  <c r="J63"/>
  <c r="J62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7"/>
  <c r="BH147"/>
  <c r="BG147"/>
  <c r="BF147"/>
  <c r="T147"/>
  <c r="T146"/>
  <c r="R147"/>
  <c r="R146"/>
  <c r="P147"/>
  <c r="P146"/>
  <c r="BK147"/>
  <c r="BK146"/>
  <c r="J146"/>
  <c r="J147"/>
  <c r="BE147"/>
  <c r="J61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0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4"/>
  <c i="1" r="BD52"/>
  <c i="2" r="BH92"/>
  <c r="F33"/>
  <c i="1" r="BC52"/>
  <c i="2" r="BG92"/>
  <c r="F32"/>
  <c i="1" r="BB52"/>
  <c i="2" r="BF92"/>
  <c r="J31"/>
  <c i="1" r="AW52"/>
  <c i="2" r="F31"/>
  <c i="1" r="BA52"/>
  <c i="2" r="T92"/>
  <c r="T91"/>
  <c r="T90"/>
  <c r="T89"/>
  <c r="T88"/>
  <c r="R92"/>
  <c r="R91"/>
  <c r="R90"/>
  <c r="R89"/>
  <c r="R88"/>
  <c r="P92"/>
  <c r="P91"/>
  <c r="P90"/>
  <c r="P89"/>
  <c r="P88"/>
  <c i="1" r="AU52"/>
  <c i="2" r="BK92"/>
  <c r="BK91"/>
  <c r="J91"/>
  <c r="BK90"/>
  <c r="J90"/>
  <c r="BK89"/>
  <c r="J89"/>
  <c r="BK88"/>
  <c r="J88"/>
  <c r="J56"/>
  <c r="J27"/>
  <c i="1" r="AG52"/>
  <c i="2" r="J92"/>
  <c r="BE92"/>
  <c r="J30"/>
  <c i="1" r="AV52"/>
  <c i="2" r="F30"/>
  <c i="1" r="AZ52"/>
  <c i="2" r="J59"/>
  <c r="J58"/>
  <c r="J57"/>
  <c r="J84"/>
  <c r="F84"/>
  <c r="F82"/>
  <c r="E80"/>
  <c r="J51"/>
  <c r="F51"/>
  <c r="F49"/>
  <c r="E47"/>
  <c r="J36"/>
  <c r="J18"/>
  <c r="E18"/>
  <c r="F85"/>
  <c r="F52"/>
  <c r="J17"/>
  <c r="J12"/>
  <c r="J82"/>
  <c r="J49"/>
  <c r="E7"/>
  <c r="E78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8"/>
  <c r="AN58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<sst xmlns="http://schemas.openxmlformats.org/spreadsheetml/2006/main">
  <si>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</si>
  <si>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</si>
  <si>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</si>
  <si>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</si>
  <si>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</si>
  <si>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</si>
  <si>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</si>
  <si>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{93ee485a-29e1-4e07-b69e-d39c4b19ee25}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</si>
  <si>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</si>
  <si>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</si>
  <si>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</si>
  <si>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</si>
  <si>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</si>
  <si>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</si>
  <si>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</si>
  <si>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</si>
  <si>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</si>
  <si>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JIZBICKA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</si>
  <si>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</si>
  <si>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</si>
  <si>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Park s přírodním dětským hřištěm - Jizbická</t>
  </si>
  <si>
    <t>KSO:</t>
  </si>
  <si>
    <t>CC-CZ:</t>
  </si>
  <si>
    <t>Místo:</t>
  </si>
  <si>
    <t>Praha 20 Horní Počernice</t>
  </si>
  <si>
    <t>Datum:</t>
  </si>
  <si>
    <t>24. 8. 2018</t>
  </si>
  <si>
    <t>Zadavatel:</t>
  </si>
  <si>
    <t>IČ:</t>
  </si>
  <si>
    <t>Městská část Praha 20 Horní Počernice</t>
  </si>
  <si>
    <t>DIČ:</t>
  </si>
  <si>
    <t>Uchazeč:</t>
  </si>
  <si>
    <t>Vyplň údaj</t>
  </si>
  <si>
    <t>Projektant:</t>
  </si>
  <si>
    <t>terra florida v.o.s.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</si>
  <si>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</si>
  <si>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</si>
  <si>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</si>
  <si>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</si>
  <si>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</si>
  <si>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</si>
  <si>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</si>
  <si>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</si>
  <si>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</si>
  <si>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</si>
  <si>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</si>
  <si>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</si>
  <si>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</si>
  <si>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</si>
  <si>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</si>
  <si>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</si>
  <si>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</si>
  <si>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</si>
  <si>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</si>
  <si>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</si>
  <si>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</si>
  <si>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</si>
  <si>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</si>
  <si>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</si>
  <si>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</si>
  <si>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</si>
  <si>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</si>
  <si>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</si>
  <si>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</si>
  <si>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</si>
  <si>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</si>
  <si>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</si>
  <si>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</si>
  <si>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</si>
  <si>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</si>
  <si>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</si>
  <si>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</si>
  <si>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</si>
  <si>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</si>
  <si>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</si>
  <si>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</si>
  <si>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D01</t>
  </si>
  <si>
    <t>Komunikace</t>
  </si>
  <si>
    <t>STA</t>
  </si>
  <si>
    <t>1</t>
  </si>
  <si>
    <t>{923c28ba-4bdd-4e5e-8616-5036ec3a1908}</t>
  </si>
  <si>
    <t>2</t>
  </si>
  <si>
    <t>D02</t>
  </si>
  <si>
    <t>Opěrná zeď a rampa</t>
  </si>
  <si>
    <t>{66bd43bf-af53-46c9-8ebe-3207baaaa97f}</t>
  </si>
  <si>
    <t>D03</t>
  </si>
  <si>
    <t>Oplocení</t>
  </si>
  <si>
    <t>{f8a9ff1f-ead1-468a-a815-0ae4ec8a39d0}</t>
  </si>
  <si>
    <t>D04</t>
  </si>
  <si>
    <t>Krajinářské úpravy</t>
  </si>
  <si>
    <t>{4dea7d67-f7b1-4ad1-a2bb-6167fc0541d3}</t>
  </si>
  <si>
    <t>D06</t>
  </si>
  <si>
    <t>Vodovodní přípojka</t>
  </si>
  <si>
    <t>{179e4e82-b092-4ee7-94ec-00bef63c3a36}</t>
  </si>
  <si>
    <t>D07</t>
  </si>
  <si>
    <t>Veřejné osvětlení</t>
  </si>
  <si>
    <t>{125fbd5c-457f-4f09-b6f6-25ef4f125248}</t>
  </si>
  <si>
    <t>D08</t>
  </si>
  <si>
    <t>Vsakovací průlehy</t>
  </si>
  <si>
    <t>{bbd96449-dd62-40d4-8e64-d0e3211510f3}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</si>
  <si>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</si>
  <si>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</si>
  <si>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</si>
  <si>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</si>
  <si>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</si>
  <si>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</si>
  <si>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</si>
  <si>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D01 - Komunikace</t>
  </si>
  <si>
    <t>Městská část Praha 9 Horní Počernice</t>
  </si>
  <si>
    <t>REKAPITULACE ČLENĚNÍ SOUPISU PRACÍ</t>
  </si>
  <si>
    <t>Kód dílu - Popis</t>
  </si>
  <si>
    <t>Cena celkem [CZK]</t>
  </si>
  <si>
    <t>Náklady soupisu celkem</t>
  </si>
  <si>
    <t>-1</t>
  </si>
  <si>
    <t>HSV - Komunikace</t>
  </si>
  <si>
    <t xml:space="preserve">    1 - Zemní práce</t>
  </si>
  <si>
    <t xml:space="preserve">      10 - Zemní práce</t>
  </si>
  <si>
    <t xml:space="preserve">      11 - Zemní práce - přípravné a přidružené práce</t>
  </si>
  <si>
    <t xml:space="preserve">    5 - Komunikace pozemní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</si>
  <si>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</si>
  <si>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</si>
  <si>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93 - Různé dokončovací konstrukce a práce inženýrských staveb</t>
  </si>
  <si>
    <t xml:space="preserve">      95 - Různé dokončovací konstrukce a práce pozemních staveb</t>
  </si>
  <si>
    <t xml:space="preserve">      97 - Prorážení otvorů a ostatní bourací práce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</si>
  <si>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</si>
  <si>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</si>
  <si>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</si>
  <si>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</si>
  <si>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</si>
  <si>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</si>
  <si>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</si>
  <si>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</si>
  <si>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</si>
  <si>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</si>
  <si>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</si>
  <si>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</si>
  <si>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</si>
  <si>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</si>
  <si>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</si>
  <si>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</si>
  <si>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</si>
  <si>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ROZPOCET</t>
  </si>
  <si>
    <t>Zemní práce</t>
  </si>
  <si>
    <t>10</t>
  </si>
  <si>
    <t>K</t>
  </si>
  <si>
    <t>113106123</t>
  </si>
  <si>
    <t>Rozebrání dlažeb ze zámkových dlaždic komunikací pro pěší ručně</t>
  </si>
  <si>
    <t>m2</t>
  </si>
  <si>
    <t>CS ÚRS 2018 02</t>
  </si>
  <si>
    <t>4</t>
  </si>
  <si>
    <t>3</t>
  </si>
  <si>
    <t>-1700056987</t>
  </si>
  <si>
    <t>113106242</t>
  </si>
  <si>
    <t>Rozebrání vozovek ze silničních dílců se spárami zalitými cementovou maltou strojně pl přes 200 m2</t>
  </si>
  <si>
    <t>-50485765</t>
  </si>
  <si>
    <t>113107122</t>
  </si>
  <si>
    <t>Odstranění podkladu z kameniva drceného tl 200 mm ručně</t>
  </si>
  <si>
    <t>1121152035</t>
  </si>
  <si>
    <t>113107162</t>
  </si>
  <si>
    <t>Odstranění podkladu z kameniva drceného tl 200 mm strojně pl přes 50 do 200 m2</t>
  </si>
  <si>
    <t>1352741845</t>
  </si>
  <si>
    <t>5</t>
  </si>
  <si>
    <t>113107182</t>
  </si>
  <si>
    <t>Odstranění podkladu živičného tl 100 mm strojně pl přes 50 do 200 m2</t>
  </si>
  <si>
    <t>-1301862963</t>
  </si>
  <si>
    <t>6</t>
  </si>
  <si>
    <t>113202111</t>
  </si>
  <si>
    <t>Vytrhání obrub krajníků obrubníků stojatých</t>
  </si>
  <si>
    <t>m</t>
  </si>
  <si>
    <t>-860603142</t>
  </si>
  <si>
    <t>7</t>
  </si>
  <si>
    <t>113204111</t>
  </si>
  <si>
    <t>Vytrhání obrub záhonových</t>
  </si>
  <si>
    <t>-1267569292</t>
  </si>
  <si>
    <t>8</t>
  </si>
  <si>
    <t>122101401</t>
  </si>
  <si>
    <t>Vykopávky v zemníku na suchu v hornině tř. 1 a 2 objem do 100 m3</t>
  </si>
  <si>
    <t>m3</t>
  </si>
  <si>
    <t>-1359597845</t>
  </si>
  <si>
    <t>VV</t>
  </si>
  <si>
    <t>+736,000+450,000</t>
  </si>
  <si>
    <t>9</t>
  </si>
  <si>
    <t>122202203</t>
  </si>
  <si>
    <t>Odkopávky a prokopávky nezapažené pro silnice objemu do 5000 m3 v hornině tř. 3</t>
  </si>
  <si>
    <t>1152279901</t>
  </si>
  <si>
    <t>"dle VK, pro kufr vozovky, 70 % 3. třída, 30 % 4. třída" +2425,00*0,70</t>
  </si>
  <si>
    <t>"dle VK, pro sanaci v tl. 300 mm, převod z m3 na m2" +300,00/0,30</t>
  </si>
  <si>
    <t>Součet</t>
  </si>
  <si>
    <t>122202209</t>
  </si>
  <si>
    <t>Příplatek k odkopávkám a prokopávkám pro silnice v hornině tř. 3 za lepivost</t>
  </si>
  <si>
    <t>-2027467219</t>
  </si>
  <si>
    <t>"předpokládaná 30% lepivost, fakturace dle skutečnosti" +2697,50*0,30</t>
  </si>
  <si>
    <t>11</t>
  </si>
  <si>
    <t>122202202</t>
  </si>
  <si>
    <t>Odkopávky a prokopávky nezapažené pro silnice objemu do 1000 m3 v hornině tř. 3</t>
  </si>
  <si>
    <t>-1773448697</t>
  </si>
  <si>
    <t>" dle VK, pro kufr vozovky, 70 % 3. třída, 30 % 4. třída" +2425,00*0,30</t>
  </si>
  <si>
    <t>12</t>
  </si>
  <si>
    <t>-1079356541</t>
  </si>
  <si>
    <t>" předpokládaná 30% lepivost, fakturace dle skutečnosti" +727,50*0,30</t>
  </si>
  <si>
    <t>13</t>
  </si>
  <si>
    <t>132201101</t>
  </si>
  <si>
    <t>Hloubení rýh š do 600 mm v hornině tř. 3 objemu do 100 m3</t>
  </si>
  <si>
    <t>-1423666754</t>
  </si>
  <si>
    <t>"obrubníky, l x h x š" +510,00*0,15*0,40</t>
  </si>
  <si>
    <t>14</t>
  </si>
  <si>
    <t>132201109</t>
  </si>
  <si>
    <t>Příplatek za lepivost k hloubení rýh š do 600 mm v hornině tř. 3</t>
  </si>
  <si>
    <t>-888622316</t>
  </si>
  <si>
    <t>"předpoklad 30% lepivosti, fakturace dle skutečnosti" +30,60*0,30</t>
  </si>
  <si>
    <t>167101102</t>
  </si>
  <si>
    <t>Nakládání výkopku z hornin tř. 1 až 4 přes 100 m3</t>
  </si>
  <si>
    <t>1437879037</t>
  </si>
  <si>
    <t>"odvoz na mezideponii" +736,00+423,00</t>
  </si>
  <si>
    <t>"odvoz z mezideponie na místo uložení" +1159,00</t>
  </si>
  <si>
    <t>16</t>
  </si>
  <si>
    <t>162301101</t>
  </si>
  <si>
    <t>Vodorovné přemístění do 500 m výkopku/sypaniny z horniny tř. 1 až 4</t>
  </si>
  <si>
    <t>-1117001678</t>
  </si>
  <si>
    <t>17</t>
  </si>
  <si>
    <t>1933655701</t>
  </si>
  <si>
    <t>"odkopávky a prokopávky" +2697,50+727,50</t>
  </si>
  <si>
    <t>"hloubení rýh" +31,176+2,295</t>
  </si>
  <si>
    <t>"odpočet zeminy určené k zásypům" -(736,00+423,00)</t>
  </si>
  <si>
    <t>18</t>
  </si>
  <si>
    <t>162701105</t>
  </si>
  <si>
    <t>Vodorovné přemístění do 10000 m výkopku/sypaniny z horniny tř. 1 až 4</t>
  </si>
  <si>
    <t>1227032070</t>
  </si>
  <si>
    <t>19</t>
  </si>
  <si>
    <t>162701109</t>
  </si>
  <si>
    <t>Příplatek k vodorovnému přemístění výkopku/sypaniny z horniny tř. 1 až 4 ZKD 1000 m přes 10000 m</t>
  </si>
  <si>
    <t>-629336229</t>
  </si>
  <si>
    <t>"skládka v předpokládané vzdálenosti do 20 km od místa stavby" +(20-10)*2291,471</t>
  </si>
  <si>
    <t>20</t>
  </si>
  <si>
    <t>171201201</t>
  </si>
  <si>
    <t>Uložení sypaniny na skládky</t>
  </si>
  <si>
    <t>-919803315</t>
  </si>
  <si>
    <t>171201211</t>
  </si>
  <si>
    <t>Poplatek za uložení stavebního odpadu - zeminy a kameniva na skládce</t>
  </si>
  <si>
    <t>t</t>
  </si>
  <si>
    <t>-1970352333</t>
  </si>
  <si>
    <t>"převod z m3 na tuny" +2299,471*2,1</t>
  </si>
  <si>
    <t>22</t>
  </si>
  <si>
    <t>171101141</t>
  </si>
  <si>
    <t>Uložení sypaniny do 0,75 m3 násypu na 1 m silnice nebo železnice</t>
  </si>
  <si>
    <t>1786684642</t>
  </si>
  <si>
    <t>"dle VK, použit výkopek" +736,00</t>
  </si>
  <si>
    <t>23</t>
  </si>
  <si>
    <t>174101101</t>
  </si>
  <si>
    <t>Zásyp jam, šachet rýh nebo kolem objektů sypaninou se zhutněním</t>
  </si>
  <si>
    <t>1964029567</t>
  </si>
  <si>
    <t>"dle VK, použit výkopek" +423,00</t>
  </si>
  <si>
    <t>24</t>
  </si>
  <si>
    <t>181951102</t>
  </si>
  <si>
    <t>Úprava pláně v hornině tř. 1 až 4 se zhutněním</t>
  </si>
  <si>
    <t>534305895</t>
  </si>
  <si>
    <t>Zemní práce - přípravné a přidružené práce</t>
  </si>
  <si>
    <t>25</t>
  </si>
  <si>
    <t>111111311</t>
  </si>
  <si>
    <t>Odstranění ruderálního porostu do 100 m2 naložení a odvoz do 20 km v rovině nebo svahu do 1:5</t>
  </si>
  <si>
    <t>1801892832</t>
  </si>
  <si>
    <t>26</t>
  </si>
  <si>
    <t>121103111</t>
  </si>
  <si>
    <t>Skrývka zemin schopných zúrodnění v rovině a svahu do 1:5 s přemístěním na vzdálenost do 250 m</t>
  </si>
  <si>
    <t>560088793</t>
  </si>
  <si>
    <t>Komunikace pozemní</t>
  </si>
  <si>
    <t>27</t>
  </si>
  <si>
    <t>564851111</t>
  </si>
  <si>
    <t>Podklad ze štěrkodrtě ŠD tl 150 mm</t>
  </si>
  <si>
    <t>305134707</t>
  </si>
  <si>
    <t>"dle VK, sanace v tl. 300 mm, převod z m3 na m2, dvě vrstvy po 150 mm" 300,0/0,30*2</t>
  </si>
  <si>
    <t>"dle VK, rampy s cementobetonovým krytem, ŠDa 0/32 mm" +71,0</t>
  </si>
  <si>
    <t>28</t>
  </si>
  <si>
    <t>564861111</t>
  </si>
  <si>
    <t>Podklad ze štěrkodrtě ŠD tl 200 mm</t>
  </si>
  <si>
    <t>-1964772012</t>
  </si>
  <si>
    <t>"dle VK, neprobarvený kryt cesty, ŠDb 0/32 mm" +2172,0</t>
  </si>
  <si>
    <t>"dle VK, probarvený kryt cesty, ŠDb 0/32 mm" +1628,00</t>
  </si>
  <si>
    <t>29</t>
  </si>
  <si>
    <t>565135111</t>
  </si>
  <si>
    <t>Asfaltový beton vrstva podkladní ACP 16 (obalované kamenivo OKS) tl 50 mm š do 3 m</t>
  </si>
  <si>
    <t>-1858486066</t>
  </si>
  <si>
    <t>"dle VK, neprobarvený kryt cesty" +2172,00</t>
  </si>
  <si>
    <t>"dle VK, probarvený kryt cesty" +1628,00</t>
  </si>
  <si>
    <t>30</t>
  </si>
  <si>
    <t>573111111</t>
  </si>
  <si>
    <t>Postřik živičný infiltrační s posypem z asfaltu množství 0,60 kg/m2</t>
  </si>
  <si>
    <t>1581964284</t>
  </si>
  <si>
    <t>31</t>
  </si>
  <si>
    <t>573231111</t>
  </si>
  <si>
    <t>Postřik živičný spojovací ze silniční emulze v množství 0,70 kg/m2</t>
  </si>
  <si>
    <t>-468591603</t>
  </si>
  <si>
    <t>32</t>
  </si>
  <si>
    <t>577123111</t>
  </si>
  <si>
    <t>Asfaltový beton vrstva obrusná ACO 8 (ABJ) tl 30 mm š do 3 m z nemodifikovaného asfaltu</t>
  </si>
  <si>
    <t>820790036</t>
  </si>
  <si>
    <t>33</t>
  </si>
  <si>
    <t>577133111</t>
  </si>
  <si>
    <t>Asfaltový beton vrstva obrusná ACO 8 (ABJ) tl 40 mm š do 3 m z nemodifikovaného asfaltu</t>
  </si>
  <si>
    <t>-1748868476</t>
  </si>
  <si>
    <t>34</t>
  </si>
  <si>
    <t>581121302</t>
  </si>
  <si>
    <t>Kryt cementobetonový vozovek skupiny CB III tl 120 mm</t>
  </si>
  <si>
    <t>1855962277</t>
  </si>
  <si>
    <t>"dle VK, rampy, vč. zdrsnění povrchu" +71,00</t>
  </si>
  <si>
    <t>35</t>
  </si>
  <si>
    <t>596212210</t>
  </si>
  <si>
    <t>Kladení zámkové dlažby pozemních komunikací tl 80 mm skupiny A pl do 50 m2</t>
  </si>
  <si>
    <t>381392384</t>
  </si>
  <si>
    <t>"dle VK, předláždění, předpokládá se, že 99 % dlažby bude z vyzískané, zbývající 1 % se dokoupí" +10,00</t>
  </si>
  <si>
    <t>36</t>
  </si>
  <si>
    <t>M</t>
  </si>
  <si>
    <t>59245090</t>
  </si>
  <si>
    <t>dlažba zámková profilová 23x14x8 cm přírodní</t>
  </si>
  <si>
    <t>-1129299567</t>
  </si>
  <si>
    <t>"předpokládá se, že 99 % dlažby bude z vyzískané, zbývající 1 % se dokoupí, ztratné 3 %" +10,00*0,01*1,03</t>
  </si>
  <si>
    <t>Ostatní konstrukce a práce, bourání</t>
  </si>
  <si>
    <t>91</t>
  </si>
  <si>
    <t>Doplňující konstrukce a práce pozemních komunikací, letišť a ploch</t>
  </si>
  <si>
    <t>37</t>
  </si>
  <si>
    <t>915321111</t>
  </si>
  <si>
    <t>Předformátované vodorovné dopravní značení přechod pro chodce</t>
  </si>
  <si>
    <t>-652946776</t>
  </si>
  <si>
    <t>38</t>
  </si>
  <si>
    <t>915621111</t>
  </si>
  <si>
    <t>Předznačení vodorovného plošného značení</t>
  </si>
  <si>
    <t>1936379982</t>
  </si>
  <si>
    <t>39</t>
  </si>
  <si>
    <t>916331112</t>
  </si>
  <si>
    <t>Osazení zahradního obrubníku betonového do lože z betonu s boční opěrou</t>
  </si>
  <si>
    <t>-939061016</t>
  </si>
  <si>
    <t>"dle VK - včetně oblouků!" +510,00</t>
  </si>
  <si>
    <t>40</t>
  </si>
  <si>
    <t>59217001</t>
  </si>
  <si>
    <t>obrubník betonový zahradní 100 x 5 x 25 cm</t>
  </si>
  <si>
    <t>2012239723</t>
  </si>
  <si>
    <t>510*1,05 'Přepočtené koeficientem množství</t>
  </si>
  <si>
    <t>41</t>
  </si>
  <si>
    <t>919731123</t>
  </si>
  <si>
    <t>Zarovnání styčné plochy podkladu nebo krytu živičného tl do 200 mm</t>
  </si>
  <si>
    <t>-365581612</t>
  </si>
  <si>
    <t>42</t>
  </si>
  <si>
    <t>919735112</t>
  </si>
  <si>
    <t>Řezání stávajícího živičného krytu hl do 100 mm</t>
  </si>
  <si>
    <t>1155188288</t>
  </si>
  <si>
    <t>43</t>
  </si>
  <si>
    <t>919735113</t>
  </si>
  <si>
    <t>Řezání stávajícího živičného krytu hl do 150 mm</t>
  </si>
  <si>
    <t>-1478432018</t>
  </si>
  <si>
    <t>"do krytu, včetně těsnění ap., převod z m2 na metry délkové a následně na počty spár á 3 m" +(71,00/1,8)/3,0</t>
  </si>
  <si>
    <t>44</t>
  </si>
  <si>
    <t>919748111</t>
  </si>
  <si>
    <t>Provedení postřiku cementobetonového krytu ochrannou emulzí</t>
  </si>
  <si>
    <t>862657169</t>
  </si>
  <si>
    <t>45</t>
  </si>
  <si>
    <t>24611203</t>
  </si>
  <si>
    <t>fermež dálniční impregnace na beton</t>
  </si>
  <si>
    <t>kg</t>
  </si>
  <si>
    <t>663526043</t>
  </si>
  <si>
    <t>71*0,12 'Přepočtené koeficientem množství</t>
  </si>
  <si>
    <t>93</t>
  </si>
  <si>
    <t>Různé dokončovací konstrukce a práce inženýrských staveb</t>
  </si>
  <si>
    <t>46</t>
  </si>
  <si>
    <t>931994142</t>
  </si>
  <si>
    <t>Těsnění dilatační spáry betonové konstrukce polyuretanovým tmelem do pl 4,0 cm2</t>
  </si>
  <si>
    <t>-346859194</t>
  </si>
  <si>
    <t>"dle VK, do dilatační spáry opěrné zídky, obvod lícové a rubové strany včetně vršku" +2,50+0,50+2,50</t>
  </si>
  <si>
    <t>47</t>
  </si>
  <si>
    <t>938909311</t>
  </si>
  <si>
    <t>Čištění vozovek metením strojně podkladu nebo krytu betonového nebo živičného</t>
  </si>
  <si>
    <t>1967849342</t>
  </si>
  <si>
    <t>"očištění plochy pro vyznačení vodorovného značení - varovných pásů, 20 % navíc na očištění plochy kolem znaků a symbolů" +14,00*1,20</t>
  </si>
  <si>
    <t>95</t>
  </si>
  <si>
    <t>Různé dokončovací konstrukce a práce pozemních staveb</t>
  </si>
  <si>
    <t>48</t>
  </si>
  <si>
    <t>953312122</t>
  </si>
  <si>
    <t>Vložky do svislých dilatačních spár z extrudovaných polystyrénových desek tl 20 mm</t>
  </si>
  <si>
    <t>1473080022</t>
  </si>
  <si>
    <t>"do dilatační spáry opěrné zídky" +2,50*0,50</t>
  </si>
  <si>
    <t>97</t>
  </si>
  <si>
    <t>Prorážení otvorů a ostatní bourací práce</t>
  </si>
  <si>
    <t>49</t>
  </si>
  <si>
    <t>979054451</t>
  </si>
  <si>
    <t>Očištění vybouraných zámkových dlaždic s původním spárováním z kameniva těženého</t>
  </si>
  <si>
    <t>-661943940</t>
  </si>
  <si>
    <t>"předpokládá se, že 99 % dlažby se očiští a znovu použije, 1 % se odveze na likvidaci" +10,00*0,99</t>
  </si>
  <si>
    <t>997</t>
  </si>
  <si>
    <t>Přesun sutě</t>
  </si>
  <si>
    <t>50</t>
  </si>
  <si>
    <t>997221551</t>
  </si>
  <si>
    <t>Vodorovná doprava suti ze sypkých materiálů do 1 km</t>
  </si>
  <si>
    <t>-1475921613</t>
  </si>
  <si>
    <t>"kamenivo z podkladních vrstev" +6,110+20,445</t>
  </si>
  <si>
    <t>51</t>
  </si>
  <si>
    <t>997221559</t>
  </si>
  <si>
    <t>Příplatek ZKD 1 km u vodorovné dopravy suti ze sypkých materiálů</t>
  </si>
  <si>
    <t>-1625976147</t>
  </si>
  <si>
    <t>"odvoz na skládku ve vzdálenosti 20 km od místa stavby" +(20-1)*(6,110+20,445)</t>
  </si>
  <si>
    <t>52</t>
  </si>
  <si>
    <t>997221561</t>
  </si>
  <si>
    <t>Vodorovná doprava suti z kusových materiálů do 1 km</t>
  </si>
  <si>
    <t>1182688657</t>
  </si>
  <si>
    <t>"betonová zámková dlažba" +2,60*0,01</t>
  </si>
  <si>
    <t>"vegetační panely" +10,608</t>
  </si>
  <si>
    <t>"chodníkové a záhonové obrubníky" +2,050+3,00</t>
  </si>
  <si>
    <t>"živičný kryt" +15,747</t>
  </si>
  <si>
    <t>odvoz na recyklační základnu</t>
  </si>
  <si>
    <t>53</t>
  </si>
  <si>
    <t>997221569</t>
  </si>
  <si>
    <t>Příplatek ZKD 1 km u vodorovné dopravy suti z kusových materiálů</t>
  </si>
  <si>
    <t>725124874</t>
  </si>
  <si>
    <t>"betonová zámková dlažba" +(20-1)*2,60*0,01</t>
  </si>
  <si>
    <t>"vegetační panely" +(20-1)*10,608</t>
  </si>
  <si>
    <t>"chodníkové a záhonové obrubníky" +(20-1)*(2,050+3,00)</t>
  </si>
  <si>
    <t>"živičný kryt" +(20-1)*15,747</t>
  </si>
  <si>
    <t>odvoz na recyklační základnu ve vzdálenosti do 20 km od místa stavby</t>
  </si>
  <si>
    <t>54</t>
  </si>
  <si>
    <t>997013801</t>
  </si>
  <si>
    <t>Poplatek za uložení na skládce (skládkovné) stavebního odpadu betonového kód odpadu 170 101</t>
  </si>
  <si>
    <t>338240689</t>
  </si>
  <si>
    <t>"chodníkové a záhonové obrubníky" +2,05+3,00</t>
  </si>
  <si>
    <t>55</t>
  </si>
  <si>
    <t>997013811</t>
  </si>
  <si>
    <t>Poplatek za uložení na skládce (skládkovné) stavebního odpadu dřevěného kód odpadu 170 201</t>
  </si>
  <si>
    <t>-637708111</t>
  </si>
  <si>
    <t>"rudeální porost, 1 m2 = 0,03 t" +3871,0*0,03</t>
  </si>
  <si>
    <t>56</t>
  </si>
  <si>
    <t>997223845</t>
  </si>
  <si>
    <t>Poplatek za uložení na skládce (skládkovné) odpadu asfaltového bez dehtu kód odpadu 170 302</t>
  </si>
  <si>
    <t>-749122255</t>
  </si>
  <si>
    <t>57</t>
  </si>
  <si>
    <t>997223855</t>
  </si>
  <si>
    <t>Poplatek za uložení na skládce (skládkovné) zeminy a kameniva kód odpadu 170 504</t>
  </si>
  <si>
    <t>-678064620</t>
  </si>
  <si>
    <t>998</t>
  </si>
  <si>
    <t>Přesun hmot</t>
  </si>
  <si>
    <t>58</t>
  </si>
  <si>
    <t>998225111</t>
  </si>
  <si>
    <t>Přesun hmot pro pozemní komunikace s krytem z kamene, monolitickým betonovým nebo živičným</t>
  </si>
  <si>
    <t>-1966977809</t>
  </si>
  <si>
    <t>D02 - Opěrná zeď a rampa</t>
  </si>
  <si>
    <t>HSV - Opěrná zeď a rampa</t>
  </si>
  <si>
    <t xml:space="preserve">    OP - Opěrná zeď</t>
  </si>
  <si>
    <t xml:space="preserve">      1 - Zemní práce</t>
  </si>
  <si>
    <t xml:space="preserve">      2 - Zakládání</t>
  </si>
  <si>
    <t xml:space="preserve">      3 - Svislé a kompletní konstrukce</t>
  </si>
  <si>
    <t xml:space="preserve">      998 - Přesun hmot</t>
  </si>
  <si>
    <t xml:space="preserve">      711 - Izolace proti vodě, vlhkosti a plynům</t>
  </si>
  <si>
    <t xml:space="preserve">    RA - Rampa</t>
  </si>
  <si>
    <t xml:space="preserve">      4 - Vodorovné konstrukce</t>
  </si>
  <si>
    <t xml:space="preserve">        998 - Přesun hmot</t>
  </si>
  <si>
    <t>OP</t>
  </si>
  <si>
    <t>Opěrná zeď</t>
  </si>
  <si>
    <t>121101103</t>
  </si>
  <si>
    <t>Sejmutí ornice s přemístěním na vzdálenost do 250 m</t>
  </si>
  <si>
    <t>149057724</t>
  </si>
  <si>
    <t>+13,00*3,00*0,20</t>
  </si>
  <si>
    <t>132212202</t>
  </si>
  <si>
    <t>Hloubení rýh š přes 600 do 2000 mm ručním nebo pneum nářadím v nesoudržných horninách tř. 3</t>
  </si>
  <si>
    <t>-1375231793</t>
  </si>
  <si>
    <t>+8,2*3,3+(3,2+3,2)*2,3</t>
  </si>
  <si>
    <t>132212209</t>
  </si>
  <si>
    <t>Příplatek za lepivost u hloubení rýh š do 2000 mm ručním nebo pneum nářadím v hornině tř. 3</t>
  </si>
  <si>
    <t>67884352</t>
  </si>
  <si>
    <t>+1/2*41,78</t>
  </si>
  <si>
    <t>212752213</t>
  </si>
  <si>
    <t>Trativod z drenážních trubek plastových flexibilních DN 125 mm včetně lože otevřený výkop</t>
  </si>
  <si>
    <t>CS ÚRS 2018 01</t>
  </si>
  <si>
    <t>1032313338</t>
  </si>
  <si>
    <t>+9,00+9,10+10,00</t>
  </si>
  <si>
    <t>899661311</t>
  </si>
  <si>
    <t>Zřízení filtračního obalu drenážních trubek DN do 130 mm</t>
  </si>
  <si>
    <t>1425131636</t>
  </si>
  <si>
    <t>175111101</t>
  </si>
  <si>
    <t>Obsypání potrubí ručně sypaninou uloženou do 3 m</t>
  </si>
  <si>
    <t>-657693635</t>
  </si>
  <si>
    <t>+28,10*0,3*0,3</t>
  </si>
  <si>
    <t>58343810</t>
  </si>
  <si>
    <t>kamenivo drcené hrubé frakce 4/8</t>
  </si>
  <si>
    <t>-1054236226</t>
  </si>
  <si>
    <t>2,529*2,2 'Přepočtené koeficientem množství</t>
  </si>
  <si>
    <t>1801915852</t>
  </si>
  <si>
    <t>1882785049</t>
  </si>
  <si>
    <t>+41,78-31,905</t>
  </si>
  <si>
    <t>-1871677511</t>
  </si>
  <si>
    <t>-1932196111</t>
  </si>
  <si>
    <t>"skládka v předpokládané vzdálenosti do 20 km od místa stavby" +(20-10)*9,875</t>
  </si>
  <si>
    <t>2025928067</t>
  </si>
  <si>
    <t>1022954321</t>
  </si>
  <si>
    <t>"převod z m3 na tuny" +9,875*2,1</t>
  </si>
  <si>
    <t>Zakládání</t>
  </si>
  <si>
    <t>271532212</t>
  </si>
  <si>
    <t>Podsyp pod základové konstrukce se zhutněním z hrubého kameniva frakce 16 až 32 mm</t>
  </si>
  <si>
    <t>-1965940588</t>
  </si>
  <si>
    <t>+35,45*0,15</t>
  </si>
  <si>
    <t>273321511</t>
  </si>
  <si>
    <t>Základové desky ze ŽB bez zvýšených nároků na prostředí tř. C 25/30</t>
  </si>
  <si>
    <t>-1063978759</t>
  </si>
  <si>
    <t>273361821</t>
  </si>
  <si>
    <t>Výztuž základových desek betonářskou ocelí 10 505 (R)</t>
  </si>
  <si>
    <t>-57902780</t>
  </si>
  <si>
    <t>274321511</t>
  </si>
  <si>
    <t>Základové pasy, žebra ze ŽB bez zvýšených nároků na prostředí tř. C 25/30</t>
  </si>
  <si>
    <t>412864161</t>
  </si>
  <si>
    <t>274361821</t>
  </si>
  <si>
    <t>Výztuž základových pásů betonářskou ocelí 10 505 (R)</t>
  </si>
  <si>
    <t>1833723074</t>
  </si>
  <si>
    <t>Svislé a kompletní konstrukce</t>
  </si>
  <si>
    <t>327323127</t>
  </si>
  <si>
    <t>Opěrné zdi a valy ze ŽB tř. C 25/30</t>
  </si>
  <si>
    <t>-1185476098</t>
  </si>
  <si>
    <t>327351211</t>
  </si>
  <si>
    <t>Bednění opěrných zdí a valů svislých i skloněných zřízení</t>
  </si>
  <si>
    <t>-1812588894</t>
  </si>
  <si>
    <t>327351221</t>
  </si>
  <si>
    <t>Bednění opěrných zdí a valů svislých i skloněných odstranění</t>
  </si>
  <si>
    <t>-85253642</t>
  </si>
  <si>
    <t>327361006</t>
  </si>
  <si>
    <t>Výztuž opěrných zdí a valů D 12 mm z betonářské oceli 10 505</t>
  </si>
  <si>
    <t>-1414078810</t>
  </si>
  <si>
    <t>998152111</t>
  </si>
  <si>
    <t>Přesun hmot pro opěrné zdi a valy v do 12 m</t>
  </si>
  <si>
    <t>2122230010</t>
  </si>
  <si>
    <t>711</t>
  </si>
  <si>
    <t>Izolace proti vodě, vlhkosti a plynům</t>
  </si>
  <si>
    <t>711111001</t>
  </si>
  <si>
    <t>Provedení izolace proti zemní vlhkosti vodorovné za studena nátěrem penetračním</t>
  </si>
  <si>
    <t>2141004846</t>
  </si>
  <si>
    <t>11163150</t>
  </si>
  <si>
    <t>lak asfaltový penetrační</t>
  </si>
  <si>
    <t>1383406757</t>
  </si>
  <si>
    <t>35,45*0,0003 'Přepočtené koeficientem množství</t>
  </si>
  <si>
    <t>711112001</t>
  </si>
  <si>
    <t>Provedení izolace proti zemní vlhkosti svislé za studena nátěrem penetračním</t>
  </si>
  <si>
    <t>-233324889</t>
  </si>
  <si>
    <t>-1379675472</t>
  </si>
  <si>
    <t>43,273*0,00035 'Přepočtené koeficientem množství</t>
  </si>
  <si>
    <t>711141559</t>
  </si>
  <si>
    <t>Provedení izolace proti zemní vlhkosti pásy přitavením vodorovné NAIP</t>
  </si>
  <si>
    <t>1893746245</t>
  </si>
  <si>
    <t>62832134</t>
  </si>
  <si>
    <t>pás těžký asfaltovaný V60 S40</t>
  </si>
  <si>
    <t>356807106</t>
  </si>
  <si>
    <t>35,45*1,15 'Přepočtené koeficientem množství</t>
  </si>
  <si>
    <t>711142559</t>
  </si>
  <si>
    <t>Provedení izolace proti zemní vlhkosti pásy přitavením svislé NAIP</t>
  </si>
  <si>
    <t>-532836723</t>
  </si>
  <si>
    <t>1956773108</t>
  </si>
  <si>
    <t>43,273*1,2 'Přepočtené koeficientem množství</t>
  </si>
  <si>
    <t>998711201</t>
  </si>
  <si>
    <t>Přesun hmot procentní pro izolace proti vodě, vlhkosti a plynům v objektech v do 6 m</t>
  </si>
  <si>
    <t>%</t>
  </si>
  <si>
    <t>127984535</t>
  </si>
  <si>
    <t>RA</t>
  </si>
  <si>
    <t>Rampa</t>
  </si>
  <si>
    <t>920355266</t>
  </si>
  <si>
    <t>122201101</t>
  </si>
  <si>
    <t>Odkopávky a prokopávky nezapažené v hornině tř. 3 objem do 100 m3</t>
  </si>
  <si>
    <t>687068188</t>
  </si>
  <si>
    <t>122201109</t>
  </si>
  <si>
    <t>Příplatek za lepivost u odkopávek v hornině tř. 1 až 3</t>
  </si>
  <si>
    <t>-941246037</t>
  </si>
  <si>
    <t>+1/2*5,62</t>
  </si>
  <si>
    <t>-41420506</t>
  </si>
  <si>
    <t>-169398497</t>
  </si>
  <si>
    <t>+1/2*9,348</t>
  </si>
  <si>
    <t>-992406350</t>
  </si>
  <si>
    <t>10+3*2</t>
  </si>
  <si>
    <t>1544690500</t>
  </si>
  <si>
    <t>212752311</t>
  </si>
  <si>
    <t>Trativod - drenážních odtok z trubek nerezových DN 80 vč.mřížky proti hlodavcům</t>
  </si>
  <si>
    <t>kus</t>
  </si>
  <si>
    <t>646055396</t>
  </si>
  <si>
    <t>1537124926</t>
  </si>
  <si>
    <t>+16,00*0,30*0,30</t>
  </si>
  <si>
    <t>1510557505</t>
  </si>
  <si>
    <t>1,44*2,2 'Přepočtené koeficientem množství</t>
  </si>
  <si>
    <t>946765482</t>
  </si>
  <si>
    <t>+5,62+9,358-1,44</t>
  </si>
  <si>
    <t>398687653</t>
  </si>
  <si>
    <t>1236757865</t>
  </si>
  <si>
    <t>"skládka v předpokládané vzdálenosti do 20 km od místa stavby" +(20-10)*13,538</t>
  </si>
  <si>
    <t>-1910383271</t>
  </si>
  <si>
    <t>-223108309</t>
  </si>
  <si>
    <t>"převod z m3 na tuny" +13,538*2,1</t>
  </si>
  <si>
    <t>184018703</t>
  </si>
  <si>
    <t>734195904</t>
  </si>
  <si>
    <t>"podesty" +5,62</t>
  </si>
  <si>
    <t>750592827</t>
  </si>
  <si>
    <t>+5,62*0,08</t>
  </si>
  <si>
    <t>1902653719</t>
  </si>
  <si>
    <t>"základ stěna část A" +3,12</t>
  </si>
  <si>
    <t>"základy stěna část B tl. 0,6" +3,54</t>
  </si>
  <si>
    <t>"základy stěna část B tl. 0,4" +2,04</t>
  </si>
  <si>
    <t>"základy schodiště" +0,648</t>
  </si>
  <si>
    <t>-1942553100</t>
  </si>
  <si>
    <t>311321411</t>
  </si>
  <si>
    <t>Nosná zeď ze ŽB tř. C 25/30 bez výztuže</t>
  </si>
  <si>
    <t>517357048</t>
  </si>
  <si>
    <t>"stěna A z bedněná tl. 50cm betom C25/30" +3,60</t>
  </si>
  <si>
    <t>"stěna B z bedněná tl. 40cm betom C25/30" +1,36</t>
  </si>
  <si>
    <t>"stěna B z bedněná tl. 20cm betom C25/30" +0,36</t>
  </si>
  <si>
    <t>311351121</t>
  </si>
  <si>
    <t>Zřízení oboustranného bednění nosných nadzákladových zdí</t>
  </si>
  <si>
    <t>781208206</t>
  </si>
  <si>
    <t>"stěna A z bedněná tl. 50cm betom C25/30" +2*7,20</t>
  </si>
  <si>
    <t>"stěna B z bedněná tl. 40cm betom C25/30" +2*3,40</t>
  </si>
  <si>
    <t>"stěna B z bedněná tl. 20cm betom C25/30" +2*1,80</t>
  </si>
  <si>
    <t>311351122</t>
  </si>
  <si>
    <t>Odstranění oboustranného bednění nosných nadzákladových zdí</t>
  </si>
  <si>
    <t>992949628</t>
  </si>
  <si>
    <t>311361821</t>
  </si>
  <si>
    <t>Výztuž nosných zdí betonářskou ocelí 10 505</t>
  </si>
  <si>
    <t>-1964486144</t>
  </si>
  <si>
    <t>"vyztužení bedněných částí na 1m2 cca 50kg" +0,62</t>
  </si>
  <si>
    <t>Vodorovné konstrukce</t>
  </si>
  <si>
    <t>430321414</t>
  </si>
  <si>
    <t>Schodišťová konstrukce a rampa ze ŽB tř. C 25/30</t>
  </si>
  <si>
    <t>723682988</t>
  </si>
  <si>
    <t>"betonové podesty tl. 20cm" +2,572</t>
  </si>
  <si>
    <t>"betonové rampy tl. 20cm" +11,0484</t>
  </si>
  <si>
    <t>"betonové schodiště tl. 20cm deska" +1,512</t>
  </si>
  <si>
    <t>"betonové stupně " +0,54</t>
  </si>
  <si>
    <t>632481213</t>
  </si>
  <si>
    <t>Separační vrstva z PE fólie</t>
  </si>
  <si>
    <t>12043308</t>
  </si>
  <si>
    <t>59</t>
  </si>
  <si>
    <t>430362021</t>
  </si>
  <si>
    <t>Výztuž schodišťové konstrukce a rampy svařovanými sítěmi Kari</t>
  </si>
  <si>
    <t>1828092680</t>
  </si>
  <si>
    <t>"podesty" +0,15432</t>
  </si>
  <si>
    <t>"rampy" +0,30132</t>
  </si>
  <si>
    <t>"schodiště" +0,09072</t>
  </si>
  <si>
    <t>60</t>
  </si>
  <si>
    <t>431351121</t>
  </si>
  <si>
    <t>Zřízení bednění podest schodišť a ramp přímočarých v do 4 m</t>
  </si>
  <si>
    <t>-1142442137</t>
  </si>
  <si>
    <t>"betonové podesty tl. 20cm" +12,86</t>
  </si>
  <si>
    <t>"betonové rampy tl. 20cm" +50,22</t>
  </si>
  <si>
    <t>"betonové schodiště tl. 20cm deska" +7,56</t>
  </si>
  <si>
    <t>"betonové stupně " +12*1,20*0,15</t>
  </si>
  <si>
    <t>61</t>
  </si>
  <si>
    <t>431351122</t>
  </si>
  <si>
    <t>Odstranění bednění podest schodišť a ramp přímočarých v do 4 m</t>
  </si>
  <si>
    <t>404556941</t>
  </si>
  <si>
    <t>62</t>
  </si>
  <si>
    <t>953241212</t>
  </si>
  <si>
    <t>Osazení smykových dilatačních trnů D 22 mm pro nižší zatížení nerez nebo pozink s pouzdrem</t>
  </si>
  <si>
    <t>-1048511928</t>
  </si>
  <si>
    <t>63</t>
  </si>
  <si>
    <t>54879273</t>
  </si>
  <si>
    <t>trn pro přenos smykové síly u dilatačních spár pro nižší zatížení nerez s nerezovým kombinovaným pouzdrem D 22mm</t>
  </si>
  <si>
    <t>-693831294</t>
  </si>
  <si>
    <t>64</t>
  </si>
  <si>
    <t>911111111</t>
  </si>
  <si>
    <t>Montáž zábradlí rovného ocelového zabetonovaného</t>
  </si>
  <si>
    <t>998056342</t>
  </si>
  <si>
    <t>P</t>
  </si>
  <si>
    <t xml:space="preserve">Poznámka k položce:
Zábradlí bude provedeno dle ČSN 74 3305, zábradlí bude ocelové s povrchovou úpravou z černého komaxitu, z rámů cca 2,8m dlouhých z jeklů 70/35/3 a výplní z ploché oceli 65/12 rovnoběžné s madlem po cca 145mm, rozepřené ve třetinách plochou ocelí 65/12mm, celé rámy budou kotvené do betonu přes čelní desky na chemické kotvy.
</t>
  </si>
  <si>
    <t>65</t>
  </si>
  <si>
    <t>55391532</t>
  </si>
  <si>
    <t>zábradelní systém Pz s výplní z vodorovných ocelových tyčí ZSNH4/H2</t>
  </si>
  <si>
    <t>-765041685</t>
  </si>
  <si>
    <t>66</t>
  </si>
  <si>
    <t>911111121</t>
  </si>
  <si>
    <t>Montáž zábradlí schodišťového ocelového zabetonovaného</t>
  </si>
  <si>
    <t>-418083235</t>
  </si>
  <si>
    <t xml:space="preserve">Poznámka k položce:
Zábradlí bude provedeno dle ČSN 74 3305, zábradlí bude ocelové s povrchovou úpravou z černého komaxitu, z rámů z jeklů 70/35/3 a výplní z ploché oceli 65/12 rovnoběžné s madlem po cca 145mm, rozepřené ve třetinách plochou ocelí 65/12mm, celé rámy budou kotvené do betonu přes čelní desky na chemické kotvy.
</t>
  </si>
  <si>
    <t>67</t>
  </si>
  <si>
    <t>-984272956</t>
  </si>
  <si>
    <t>68</t>
  </si>
  <si>
    <t>998011001</t>
  </si>
  <si>
    <t>Přesun hmot pro budovy zděné v do 6 m</t>
  </si>
  <si>
    <t>-44538576</t>
  </si>
  <si>
    <t>D03 - Oplocení</t>
  </si>
  <si>
    <t>HSV - Oplocení</t>
  </si>
  <si>
    <t xml:space="preserve">    3 - Svislé a kompletní konstrukce</t>
  </si>
  <si>
    <t>PSV - Práce a dodávky PSV</t>
  </si>
  <si>
    <t xml:space="preserve">    762 - Konstrukce tesařské</t>
  </si>
  <si>
    <t>131111333</t>
  </si>
  <si>
    <t>Vrtání jamek pro plotové sloupky D do 300 mm - ručně s motorovým vrtákem</t>
  </si>
  <si>
    <t>1283297931</t>
  </si>
  <si>
    <t>"sloupek 56 kusů" +3,14*0,15*0,15*0,75*56</t>
  </si>
  <si>
    <t>"noha 9 kusů" +3,14*0,15*0,15*0,75*9</t>
  </si>
  <si>
    <t>"zadní vzpěra 9 kusů" +3,14*0,15*0,15*0,75*9</t>
  </si>
  <si>
    <t>167101101</t>
  </si>
  <si>
    <t>Nakládání výkopku z hornin tř. 1 až 4 do 100 m3</t>
  </si>
  <si>
    <t>-1528704698</t>
  </si>
  <si>
    <t>-298916067</t>
  </si>
  <si>
    <t>1284879193</t>
  </si>
  <si>
    <t>"skládka v předpokládané vzdálenosti do 20 km od místa stavby" +(20-10)*3,921</t>
  </si>
  <si>
    <t>-452203089</t>
  </si>
  <si>
    <t>-2019613062</t>
  </si>
  <si>
    <t>+3,921*2,1</t>
  </si>
  <si>
    <t>338171113</t>
  </si>
  <si>
    <t>Osazování sloupků a vzpěr plotových v 2,00 m se zabetonováním</t>
  </si>
  <si>
    <t>-1816893464</t>
  </si>
  <si>
    <t>"sloupek 56 kusů" +56</t>
  </si>
  <si>
    <t>"noha 9 kusů" +9</t>
  </si>
  <si>
    <t>"zadní vzpěra 9 kusů" +9</t>
  </si>
  <si>
    <t>60591320</t>
  </si>
  <si>
    <t>kulatina akát odkorněná D 7-15cm do dl 5m</t>
  </si>
  <si>
    <t>-137593420</t>
  </si>
  <si>
    <t xml:space="preserve">"sloupek -  akátový kůl Ø100-120 x 1714 mm" +56*1,714*1,1</t>
  </si>
  <si>
    <t>"zadní vzpěra - akátový trojúhleníkový hranol" +9*1,50*1,1</t>
  </si>
  <si>
    <t>"noha - akátový kůl Ø100-120 x 390 mm " 9*0,39*1,1</t>
  </si>
  <si>
    <t>348101210</t>
  </si>
  <si>
    <t>Osazení vrat a vrátek k oplocení na sloupky do 2 m2</t>
  </si>
  <si>
    <t>1670179077</t>
  </si>
  <si>
    <t>55342320</t>
  </si>
  <si>
    <t>branka vchodová kovová 1250x1000 mm černé vratové kování s petlicí</t>
  </si>
  <si>
    <t>1854667807</t>
  </si>
  <si>
    <t>55342321</t>
  </si>
  <si>
    <t>branka vchodová kovová 10x1000 mm černé vratovén kování s petlicí</t>
  </si>
  <si>
    <t>-1570767468</t>
  </si>
  <si>
    <t>-398256267</t>
  </si>
  <si>
    <t>PSV</t>
  </si>
  <si>
    <t>Práce a dodávky PSV</t>
  </si>
  <si>
    <t>762</t>
  </si>
  <si>
    <t>Konstrukce tesařské</t>
  </si>
  <si>
    <t>762136114</t>
  </si>
  <si>
    <t xml:space="preserve">Montáž stěn oplocení z hoblovaných prken </t>
  </si>
  <si>
    <t>1489642313</t>
  </si>
  <si>
    <t>"plotové pole - 3 prkna tvořící plotové pole - modřínové nesámované řezivo 12 x 200-300 mm" +127,00*1,50</t>
  </si>
  <si>
    <t xml:space="preserve">"sedák - akátové nesámované řezivo  - cca 500 mm" +19*0,5</t>
  </si>
  <si>
    <t>60554243</t>
  </si>
  <si>
    <t xml:space="preserve">řezivo listnaté akátové sušené tl 25mm </t>
  </si>
  <si>
    <t>1633287830</t>
  </si>
  <si>
    <t>"sedák - akátové nesámované řezivo - cca 500 mm" +19*0,5*0,035</t>
  </si>
  <si>
    <t>0,333*1,1 'Přepočtené koeficientem množství</t>
  </si>
  <si>
    <t>60516110</t>
  </si>
  <si>
    <t>řezivo modřínové sušené tl 12 mm s možností ohybu do oblouku</t>
  </si>
  <si>
    <t>-1638569893</t>
  </si>
  <si>
    <t>"plotové pole - 3 prkna tvořící plotové pole - modřínové nesámované řezivo 12 x 200-300 mm" +127,00*1,50*0,012</t>
  </si>
  <si>
    <t>2,286*1,1 'Přepočtené koeficientem množství</t>
  </si>
  <si>
    <t>762195000</t>
  </si>
  <si>
    <t>Spojovací prostředky pro montáž stěn, příček, bednění stěn</t>
  </si>
  <si>
    <t>-756725423</t>
  </si>
  <si>
    <t>+0,366+2,515</t>
  </si>
  <si>
    <t>783168101</t>
  </si>
  <si>
    <t>Lazurovací jednonásobný olejový nátěr truhlářských konstrukcí</t>
  </si>
  <si>
    <t>368046902</t>
  </si>
  <si>
    <t>+2*200,00</t>
  </si>
  <si>
    <t>998762201</t>
  </si>
  <si>
    <t>Přesun hmot procentní pro kce tesařské v objektech v do 6 m</t>
  </si>
  <si>
    <t>548723372</t>
  </si>
  <si>
    <t>D04 - Krajinářské úpravy</t>
  </si>
  <si>
    <t>HSV - Krajinářské úpravy</t>
  </si>
  <si>
    <t xml:space="preserve">    HTU - Hrubé terénní úpravy</t>
  </si>
  <si>
    <t xml:space="preserve">    ČTU - Čisté terénní úpravy</t>
  </si>
  <si>
    <t xml:space="preserve">    TR - Založení parkového trávníku v rovině nebo na svahu do 1:5 -  trávník parkový  15 584 m²</t>
  </si>
  <si>
    <t xml:space="preserve">    STR - Výsadba stromů  v rovině nebo na svahu do 1:5 - 87 ks</t>
  </si>
  <si>
    <t xml:space="preserve">    SOL - Solitérní výsadba popínavých rostlin -  4 ks</t>
  </si>
  <si>
    <t xml:space="preserve">    ZAH - Záhonová výsadba trvalek a travin v rovině nebo na svahu do 1:5 - 896 m², trvalky 5398 ks, cibulovin</t>
  </si>
  <si>
    <t xml:space="preserve">    KA - Pokácení stromu v rovině nebo na svahu do 1:5 </t>
  </si>
  <si>
    <t>HTU</t>
  </si>
  <si>
    <t>Hrubé terénní úpravy</t>
  </si>
  <si>
    <t>122201102</t>
  </si>
  <si>
    <t>Odkopávky a prokopávky nezapažené v hornině tř. 3 objem do 1000 m3</t>
  </si>
  <si>
    <t>327794661</t>
  </si>
  <si>
    <t xml:space="preserve">Poznámka k položce:
výkopy pro vyrovnání terénu a místních nerovností, plošné prvky drobné architektury, vyjma certifikovanyých prvků
</t>
  </si>
  <si>
    <t>120001101</t>
  </si>
  <si>
    <t>Příplatek za ztížení odkopávky nebo prokopávky v blízkosti inženýrských sítí</t>
  </si>
  <si>
    <t>-177823478</t>
  </si>
  <si>
    <t>171101101</t>
  </si>
  <si>
    <t>Uložení sypaniny z hornin soudržných do násypů zhutněných na 95 % PS</t>
  </si>
  <si>
    <t>624938911</t>
  </si>
  <si>
    <t xml:space="preserve">Poznámka k položce:
 násyp pahorku u boulderové stěny
</t>
  </si>
  <si>
    <t>-1861359243</t>
  </si>
  <si>
    <t>+573,0-340,0</t>
  </si>
  <si>
    <t>1227413305</t>
  </si>
  <si>
    <t>1545975996</t>
  </si>
  <si>
    <t>"skládka v předpokládané vzdálenosti do 20 km od místa stavby" +(20-10)*233,00</t>
  </si>
  <si>
    <t>-1126987742</t>
  </si>
  <si>
    <t>1451966580</t>
  </si>
  <si>
    <t>"převod z m3 na tuny" +233,00*2,1</t>
  </si>
  <si>
    <t>ČTU</t>
  </si>
  <si>
    <t>Čisté terénní úpravy</t>
  </si>
  <si>
    <t>184802111</t>
  </si>
  <si>
    <t>Chemické odplevelení před založením kultury 2x opakováno postřikem na široko v rovině a svahu do 1:5</t>
  </si>
  <si>
    <t>441592282</t>
  </si>
  <si>
    <t>-1211282349</t>
  </si>
  <si>
    <t>25234001</t>
  </si>
  <si>
    <t>herbicid totální systémový neselektivní (2x opakováno)</t>
  </si>
  <si>
    <t>litr</t>
  </si>
  <si>
    <t>1632540583</t>
  </si>
  <si>
    <t>183403112</t>
  </si>
  <si>
    <t>Obdělání půdy oráním na hloubku do 0,2 m v rovině a svahu do 1:5</t>
  </si>
  <si>
    <t>695645825</t>
  </si>
  <si>
    <t>"trvalkové záhony" +896,00</t>
  </si>
  <si>
    <t>"travinobylinný porost" +15018,00</t>
  </si>
  <si>
    <t>183403111</t>
  </si>
  <si>
    <t>Obdělání půdy nakopáním na hloubku do 0,1 m v rovině a svahu do 1:5</t>
  </si>
  <si>
    <t>-894626758</t>
  </si>
  <si>
    <t>"1/10 plochy" +1558,00</t>
  </si>
  <si>
    <t>183403211</t>
  </si>
  <si>
    <t>Obdělání půdy nakopáním na hloubku do 0,1 m ve svahu do 1:2</t>
  </si>
  <si>
    <t>1016084244</t>
  </si>
  <si>
    <t>"1/10 plochy" +57,00</t>
  </si>
  <si>
    <t>183403113</t>
  </si>
  <si>
    <t>Obdělání půdy frézováním v rovině a svahu do 1:5</t>
  </si>
  <si>
    <t>822132922</t>
  </si>
  <si>
    <t>183403213</t>
  </si>
  <si>
    <t>Obdělání půdy frézováním ve svahu do 1:2</t>
  </si>
  <si>
    <t>-1381965109</t>
  </si>
  <si>
    <t>"travinobylinný porost" +566,00</t>
  </si>
  <si>
    <t>183403153</t>
  </si>
  <si>
    <t>Obdělání půdy hrabáním v rovině a svahu do 1:5</t>
  </si>
  <si>
    <t>-2008661424</t>
  </si>
  <si>
    <t>183403253</t>
  </si>
  <si>
    <t>Obdělání půdy hrabáním ve svahu do 1:2</t>
  </si>
  <si>
    <t>-460038894</t>
  </si>
  <si>
    <t>183403161</t>
  </si>
  <si>
    <t>Obdělání půdy válením v rovině a svahu do 1:5</t>
  </si>
  <si>
    <t>-1622962896</t>
  </si>
  <si>
    <t>183403261</t>
  </si>
  <si>
    <t>Obdělání půdy válením ve svahu do 1:2</t>
  </si>
  <si>
    <t>-1781535794</t>
  </si>
  <si>
    <t>TR</t>
  </si>
  <si>
    <t xml:space="preserve">Založení parkového trávníku v rovině nebo na svahu do 1:5 -  trávník parkový  15 584 m²</t>
  </si>
  <si>
    <t>185802113</t>
  </si>
  <si>
    <t>Hnojení půdy umělým hnojivem na široko v rovině a svahu do 1:5</t>
  </si>
  <si>
    <t>-1505659408</t>
  </si>
  <si>
    <t>25111111</t>
  </si>
  <si>
    <t>startovací dávka ledek amonný s vápencem</t>
  </si>
  <si>
    <t>-1241434444</t>
  </si>
  <si>
    <t>"množství 20g/m2" +(15584*20)/1000</t>
  </si>
  <si>
    <t>25191155</t>
  </si>
  <si>
    <t xml:space="preserve">kombinované bezchloridové granulované hnojivo NPK se stopovými prvky 40g/m2do zásoby </t>
  </si>
  <si>
    <t>753135125</t>
  </si>
  <si>
    <t>Poznámka k položce:
Obsah: dusík 8%, fosfor 13 %, draslík 11%, hořčík 2%, síra 15% + stopové prvky bór, molybden, měď, zinek</t>
  </si>
  <si>
    <t>"množství 40 g/m2)" +(15584*40)/1000</t>
  </si>
  <si>
    <t>181451131</t>
  </si>
  <si>
    <t>Založení parkového trávníku výsevem plochy přes 1000 m2 v rovině a ve svahu do 1:5</t>
  </si>
  <si>
    <t>627732618</t>
  </si>
  <si>
    <t>00572400</t>
  </si>
  <si>
    <t>osivo směs kopretinová louka</t>
  </si>
  <si>
    <t>1105978455</t>
  </si>
  <si>
    <t xml:space="preserve">Poznámka k položce:
Luční květiny  55 %	%
čekanka obecná (Cichorium intybus)	0,5
čičorka pestrá (Securigera varia)	2
chrastavec rolní (Knautia arvensis)	1
chrpa luční (Centaurea jacea)	5
jetel inkarnát (Trifolium incarnatum)	2
jetel luční (Trifolium pratense)	1
kmín kořenný (Carum carvi)	2
kohoutek plamenný (Lychnis chalcedonica)	0,5
kopretina bílá (Leucanthemum vulgare)	10
kozí brada východní (Tragopogon orientalis)	0,5
krvavec menší (Sanquisorba minor)	6
mochna přímá (Potentila recta)	0,5
mrkev obecná (Daucus carota)	0,7
rmen barvířský (Cota tinctoria)	0,5
řebříček obecný (Achillea millefolium)	0,5
silenka dvoudomá (Silene dioica)	1
silenka nadmutá (Silene vulgaris)	2
sléz velkokvětý (Malva alcea)	3
svízel bílý (Galium album)	1,5
svízel syřišťový (Galium verum)	2
šalvěj luční (Salvia pratensis)	3,5
štírovník růžkatý (Lotus corniculatus)	1,5
šťovík kyselý (Rumex acetosa)	1
třezalka tečkovaná (Hypericum perforatum)	0,5
vičenec ligrus (Onobrychis viciifolia)	6
zvonek řepkovitý (Campanula rapunculoides)	0,3
Traviny  45%                          	%
bojínek hliznatý (Phleum nodosum)	0,5
jílek vytrvalý (Lolium perenne)	1,5
kostřava červená (Festuca rubra)	8
kostřava ovčí (Festuca ovina)	14
lipnice luční (Poa pratensis)	6
poháňka hřebenitá (Cynosurus cristatus)	6
psárka luční (Alopecurus pratensis)	3,5
psineček obrovský (Agrostis gigantea)	2
tomka vonná (Anthoxanthum odoratum)	0,5
trojštět žlutavý (Trisetum flavescens)	2
</t>
  </si>
  <si>
    <t>"množství 2 gr/m2" +(15584,00*2)/1000</t>
  </si>
  <si>
    <t>31,168*1,1 'Přepočtené koeficientem množství</t>
  </si>
  <si>
    <t>183403162</t>
  </si>
  <si>
    <t>Uválcování trávníku v rovině a svahu do 1:5</t>
  </si>
  <si>
    <t>1419259118</t>
  </si>
  <si>
    <t>185803111</t>
  </si>
  <si>
    <t>Ošetření trávníku pokosením a shrabáním v rovině a svahu do 1:5 (3x opakováno)</t>
  </si>
  <si>
    <t>1986878959</t>
  </si>
  <si>
    <t xml:space="preserve">Poznámka k položce:
 Pokosení trávníku parkového 3x opakováno 
</t>
  </si>
  <si>
    <t>+3*15584,00</t>
  </si>
  <si>
    <t>STR</t>
  </si>
  <si>
    <t xml:space="preserve">Výsadba stromů  v rovině nebo na svahu do 1:5 - 87 ks</t>
  </si>
  <si>
    <t>183101113</t>
  </si>
  <si>
    <t>Hloubení jamek bez výměny půdy zeminy tř 1 až 4 objem do 0,05 m3 v rovině a svahu do 1:5</t>
  </si>
  <si>
    <t>2132154767</t>
  </si>
  <si>
    <t>28611221</t>
  </si>
  <si>
    <t>zavlažovací trubka PVC drenážní flexibilní D 65mm</t>
  </si>
  <si>
    <t>-854186885</t>
  </si>
  <si>
    <t>184102116</t>
  </si>
  <si>
    <t>Výsadba dřeviny s balem D do 0,8 m do jamky se zalitím v rovině a svahu do 1:5</t>
  </si>
  <si>
    <t>1852724344</t>
  </si>
  <si>
    <t>1037</t>
  </si>
  <si>
    <t>Acer camepestre</t>
  </si>
  <si>
    <t>ks</t>
  </si>
  <si>
    <t>765373892</t>
  </si>
  <si>
    <t xml:space="preserve">Poznámka k položce:
alejový vel. 18-20
</t>
  </si>
  <si>
    <t>1038</t>
  </si>
  <si>
    <t>Acer platanoides</t>
  </si>
  <si>
    <t>-561187897</t>
  </si>
  <si>
    <t>1039</t>
  </si>
  <si>
    <t>Alnus glutinosa*</t>
  </si>
  <si>
    <t>24666326</t>
  </si>
  <si>
    <t>1040</t>
  </si>
  <si>
    <t>Betula alba*</t>
  </si>
  <si>
    <t>1524414445</t>
  </si>
  <si>
    <t>1041</t>
  </si>
  <si>
    <t>Carpinus betulus*</t>
  </si>
  <si>
    <t>17766036</t>
  </si>
  <si>
    <t>1042</t>
  </si>
  <si>
    <t>Corylus avellana*</t>
  </si>
  <si>
    <t>-1741795478</t>
  </si>
  <si>
    <t xml:space="preserve">Poznámka k položce:
vícekmen výška 3-3,5 m
</t>
  </si>
  <si>
    <t>1043</t>
  </si>
  <si>
    <t>Crataegus monogyna</t>
  </si>
  <si>
    <t>-1785435905</t>
  </si>
  <si>
    <t>1044</t>
  </si>
  <si>
    <t>Fagus sylvatica*</t>
  </si>
  <si>
    <t>-5564476</t>
  </si>
  <si>
    <t>1045</t>
  </si>
  <si>
    <t>Larix decidua*</t>
  </si>
  <si>
    <t>1101117292</t>
  </si>
  <si>
    <t xml:space="preserve">Poznámka k položce:
výška 3-3,5 m
</t>
  </si>
  <si>
    <t>1046</t>
  </si>
  <si>
    <t>Malus x ´Liset´</t>
  </si>
  <si>
    <t>329805922</t>
  </si>
  <si>
    <t>1047</t>
  </si>
  <si>
    <t>Malus x ´Makamik´</t>
  </si>
  <si>
    <t>-1996883050</t>
  </si>
  <si>
    <t>1048</t>
  </si>
  <si>
    <t>Pinus sylvestris*</t>
  </si>
  <si>
    <t>-600037242</t>
  </si>
  <si>
    <t>1049</t>
  </si>
  <si>
    <t>Prunus avium</t>
  </si>
  <si>
    <t>1029823876</t>
  </si>
  <si>
    <t>1050</t>
  </si>
  <si>
    <t>Prunus padus</t>
  </si>
  <si>
    <t>-2101189651</t>
  </si>
  <si>
    <t>1051</t>
  </si>
  <si>
    <t>Quercus robur*</t>
  </si>
  <si>
    <t>363117890</t>
  </si>
  <si>
    <t>1052</t>
  </si>
  <si>
    <t>Salix alba ´tristis´*</t>
  </si>
  <si>
    <t>-2003247303</t>
  </si>
  <si>
    <t>1053</t>
  </si>
  <si>
    <t>Salix daphnoides*</t>
  </si>
  <si>
    <t>792657956</t>
  </si>
  <si>
    <t>1054</t>
  </si>
  <si>
    <t>Salix viminalis*</t>
  </si>
  <si>
    <t>1305578718</t>
  </si>
  <si>
    <t>1055</t>
  </si>
  <si>
    <t>Sorbus domestica*</t>
  </si>
  <si>
    <t>-2095591747</t>
  </si>
  <si>
    <t xml:space="preserve">Poznámka k položce:
alejový vel. 12-14
</t>
  </si>
  <si>
    <t>1056</t>
  </si>
  <si>
    <t>Sorbus torminalis*</t>
  </si>
  <si>
    <t>673183494</t>
  </si>
  <si>
    <t>1057</t>
  </si>
  <si>
    <t>Tilia cordata*</t>
  </si>
  <si>
    <t>-986012421</t>
  </si>
  <si>
    <t>1058</t>
  </si>
  <si>
    <t>Tilia platyphyllos*</t>
  </si>
  <si>
    <t>-1588511834</t>
  </si>
  <si>
    <t>184215132</t>
  </si>
  <si>
    <t>Ukotvení kmene dřevin třemi kůly D do 0,1 m délky do 2 m</t>
  </si>
  <si>
    <t>1301360087</t>
  </si>
  <si>
    <t>05217108</t>
  </si>
  <si>
    <t xml:space="preserve">tyče dřevěné kůl kotevní  D 60mm dl 2,5 m</t>
  </si>
  <si>
    <t>849574393</t>
  </si>
  <si>
    <t>+87*3</t>
  </si>
  <si>
    <t>05217109</t>
  </si>
  <si>
    <t>tyče dřevěné příčka z kulatiny D 40mm dl 0,5 m</t>
  </si>
  <si>
    <t>-1270300680</t>
  </si>
  <si>
    <t>69323050</t>
  </si>
  <si>
    <t>vyvazovací popruh POP - 45 mm x 200 m</t>
  </si>
  <si>
    <t>-2056583068</t>
  </si>
  <si>
    <t>185802114</t>
  </si>
  <si>
    <t>Hnojení půdy umělým hnojivem k jednotlivým rostlinám v rovině a svahu do 1:5</t>
  </si>
  <si>
    <t>-935712861</t>
  </si>
  <si>
    <t xml:space="preserve">Poznámka k položce:
Hnojení umělým hnojivem k rostlině (např. Silvamix forte 8ks á 0,01 kg) </t>
  </si>
  <si>
    <t>10321310.BDR</t>
  </si>
  <si>
    <t xml:space="preserve">pevné, tabletové, zásobní hnojivo N-P-K s obsahem ureaformu, hořčíku a stopových prvků. Zásobní hnojivo pro individuální hnojení a přihnojování víceletých rostlin </t>
  </si>
  <si>
    <t>472264633</t>
  </si>
  <si>
    <t xml:space="preserve">Poznámka k položce:
tabletové  kompletní N-P-K hnojivo s obsahem ureaformu, hořčíku a stopových prvků. Zásobní hnojivo pro individuální hnojení a přihnojování víceletých rostlin (vinné révy, ovocných stromů, balkonových rostlin, muškátů, růží, rododendronů, lesních a okrasných stromů a keřů, mokřadních rostlin)</t>
  </si>
  <si>
    <t>"dávka 8 tavlet na rostlinu" +87*8</t>
  </si>
  <si>
    <t>185802144</t>
  </si>
  <si>
    <t xml:space="preserve">Doplnění mykorrhizního přípravku pro ektomykorhizu u vysazovaných stromů  druhy označeny hvězdičkou</t>
  </si>
  <si>
    <t>1648416342</t>
  </si>
  <si>
    <t>10321310</t>
  </si>
  <si>
    <t xml:space="preserve">mykorrhizní přípravek pro ektomykorhizu  se 4 druhy mykorhizních hub na tekutém nosiči, 2 druhy mykorhizních hub na rašelinovém nosiči s obsahem přírodních složek podporujících mykorhizu (humáty, mleté horniny, výtažky z mořských organismů)</t>
  </si>
  <si>
    <t>1213180959</t>
  </si>
  <si>
    <t>biologicky rpzložitelné granule absorpčního gelu - 18 ks jamek cca 20 cm hlubokých a 7 cm širokých</t>
  </si>
  <si>
    <t>"zálivka kořenového balu při výsadbě 3 l - koncentrace 1kg/15 l" +87*3/15</t>
  </si>
  <si>
    <t>184501141</t>
  </si>
  <si>
    <t>Zhotovení obalu z rákosové nebo kokosové rohože v rovině a svahu do 1:5</t>
  </si>
  <si>
    <t>1728481342</t>
  </si>
  <si>
    <t>61894003</t>
  </si>
  <si>
    <t>rákos ohradový neloupaný 60x200cm</t>
  </si>
  <si>
    <t>-1647712278</t>
  </si>
  <si>
    <t>184911421</t>
  </si>
  <si>
    <t>Mulčování rostlin kůrou tl. do 0,1 m v rovině a svahu do 1:5</t>
  </si>
  <si>
    <t>-386395090</t>
  </si>
  <si>
    <t>10391100</t>
  </si>
  <si>
    <t>kůra mulčovací VL</t>
  </si>
  <si>
    <t>928280660</t>
  </si>
  <si>
    <t>SOL</t>
  </si>
  <si>
    <t xml:space="preserve">Solitérní výsadba popínavých rostlin -  4 ks</t>
  </si>
  <si>
    <t>183111213</t>
  </si>
  <si>
    <t>Jamky pro výsadbu s výměnou 50 % půdy zeminy tř 1 až 4 objem do 0,01 m3 v rovině a svahu do 1:5</t>
  </si>
  <si>
    <t>276950628</t>
  </si>
  <si>
    <t>184102111</t>
  </si>
  <si>
    <t>Výsadba rostlin s balem D do 0,2 m do jamky se zalitím v rovině a svahu do 1:5</t>
  </si>
  <si>
    <t>-1733760398</t>
  </si>
  <si>
    <t>1059</t>
  </si>
  <si>
    <t>Akebia quinata</t>
  </si>
  <si>
    <t>-148209775</t>
  </si>
  <si>
    <t>1060</t>
  </si>
  <si>
    <t>Aristolochia macrophylla</t>
  </si>
  <si>
    <t>929335622</t>
  </si>
  <si>
    <t>69</t>
  </si>
  <si>
    <t>-2111120822</t>
  </si>
  <si>
    <t>70</t>
  </si>
  <si>
    <t>203281517</t>
  </si>
  <si>
    <t>Poznámka k položce:
Silvamix forte granule je kompletní N-P-K hnojivo s obsahem ureaformu, hořčíku a stopových prvků. Zásobní hnojivo pro individuální hnojení a přihnojování víceletých rostlin (vinné révy, ovocných stromů, balkonových rostlin, muškátů, růží, rododendronů, lesních a okrasných stromů a keřů, mokřadních rostlin)</t>
  </si>
  <si>
    <t>"dávka 4 tablety na rostlinu" +2*4</t>
  </si>
  <si>
    <t>71</t>
  </si>
  <si>
    <t>185851121</t>
  </si>
  <si>
    <t>Dovoz vody pro zálivku rostlin za vzdálenost do 1000 m</t>
  </si>
  <si>
    <t>497590735</t>
  </si>
  <si>
    <t>ZAH</t>
  </si>
  <si>
    <t>Záhonová výsadba trvalek a travin v rovině nebo na svahu do 1:5 - 896 m², trvalky 5398 ks, cibulovin</t>
  </si>
  <si>
    <t>72</t>
  </si>
  <si>
    <t>183205112</t>
  </si>
  <si>
    <t>Založení záhonu v rovině a svahu do 1:5 zemina tř 3</t>
  </si>
  <si>
    <t>1241987680</t>
  </si>
  <si>
    <t>73</t>
  </si>
  <si>
    <t>183211322</t>
  </si>
  <si>
    <t>Výsadba květin hrnkových D květináče do 120 mm</t>
  </si>
  <si>
    <t>873335600</t>
  </si>
  <si>
    <t>74</t>
  </si>
  <si>
    <t>1061</t>
  </si>
  <si>
    <t>Anemone sylvestris</t>
  </si>
  <si>
    <t>-1086609427</t>
  </si>
  <si>
    <t>75</t>
  </si>
  <si>
    <t>1062</t>
  </si>
  <si>
    <t>Aquilegia vulgaris</t>
  </si>
  <si>
    <t>-1572068672</t>
  </si>
  <si>
    <t>76</t>
  </si>
  <si>
    <t>1063</t>
  </si>
  <si>
    <t>Aruncus vulgaris</t>
  </si>
  <si>
    <t>-1364914591</t>
  </si>
  <si>
    <t>77</t>
  </si>
  <si>
    <t>1064</t>
  </si>
  <si>
    <t>Asperula odorata</t>
  </si>
  <si>
    <t>1426151799</t>
  </si>
  <si>
    <t>78</t>
  </si>
  <si>
    <t>1065</t>
  </si>
  <si>
    <t>Campanula latifolia var. macrantha 'Alba'</t>
  </si>
  <si>
    <t>-1651112546</t>
  </si>
  <si>
    <t>79</t>
  </si>
  <si>
    <t>1066</t>
  </si>
  <si>
    <t>Cordynalis lutea</t>
  </si>
  <si>
    <t>1358650988</t>
  </si>
  <si>
    <t>80</t>
  </si>
  <si>
    <t>1067</t>
  </si>
  <si>
    <t>Lamiastrum galeobdolon</t>
  </si>
  <si>
    <t>-790524330</t>
  </si>
  <si>
    <t>81</t>
  </si>
  <si>
    <t>1068</t>
  </si>
  <si>
    <t>Lithospermum purpureocaeruleum</t>
  </si>
  <si>
    <t>758959508</t>
  </si>
  <si>
    <t>82</t>
  </si>
  <si>
    <t>1069</t>
  </si>
  <si>
    <t>Lupinus polyphyllus</t>
  </si>
  <si>
    <t>1375892773</t>
  </si>
  <si>
    <t>83</t>
  </si>
  <si>
    <t>1070</t>
  </si>
  <si>
    <t>Polygonatum commutatum</t>
  </si>
  <si>
    <t>1486654602</t>
  </si>
  <si>
    <t>84</t>
  </si>
  <si>
    <t>1071</t>
  </si>
  <si>
    <t>Pulmonaria angustifolia</t>
  </si>
  <si>
    <t>-1035377529</t>
  </si>
  <si>
    <t>85</t>
  </si>
  <si>
    <t>1072</t>
  </si>
  <si>
    <t>Rudbeckia laciniata</t>
  </si>
  <si>
    <t>1500309052</t>
  </si>
  <si>
    <t>86</t>
  </si>
  <si>
    <t>1073</t>
  </si>
  <si>
    <t>Thalictrum rochebrunianum</t>
  </si>
  <si>
    <t>1550242012</t>
  </si>
  <si>
    <t>87</t>
  </si>
  <si>
    <t>183211313</t>
  </si>
  <si>
    <t>Výsadba cibulí nebo hlíz</t>
  </si>
  <si>
    <t>-199826686</t>
  </si>
  <si>
    <t>88</t>
  </si>
  <si>
    <t>1074</t>
  </si>
  <si>
    <t>Alium x ´Gladiator´</t>
  </si>
  <si>
    <t>-1766782253</t>
  </si>
  <si>
    <t>89</t>
  </si>
  <si>
    <t>1075</t>
  </si>
  <si>
    <t>Narcisus poeticus</t>
  </si>
  <si>
    <t>-982938850</t>
  </si>
  <si>
    <t>90</t>
  </si>
  <si>
    <t>-699824505</t>
  </si>
  <si>
    <t xml:space="preserve">Poznámka k položce:
Hnojení umělým hnojivem k rostlině (např. Silvamix forte 8ks á 0,01 kg)  1 kus</t>
  </si>
  <si>
    <t>-2070252083</t>
  </si>
  <si>
    <t>"dávka 1 tableta na rostlinu" +1*5398</t>
  </si>
  <si>
    <t>92</t>
  </si>
  <si>
    <t>185804111</t>
  </si>
  <si>
    <t>Ošetření vysazených květin v rovině a svahu do 1:5</t>
  </si>
  <si>
    <t>-1249055102</t>
  </si>
  <si>
    <t>-893607733</t>
  </si>
  <si>
    <t>94</t>
  </si>
  <si>
    <t>1563128248</t>
  </si>
  <si>
    <t>-1191129446</t>
  </si>
  <si>
    <t xml:space="preserve">Poznámka k položce:
Zálivka vodou  5 l/ks
</t>
  </si>
  <si>
    <t>KA</t>
  </si>
  <si>
    <t xml:space="preserve">Pokácení stromu v rovině nebo na svahu do 1:5 </t>
  </si>
  <si>
    <t>96</t>
  </si>
  <si>
    <t>111212211</t>
  </si>
  <si>
    <t>Odstranění nevhodných dřevin do 100 m2 výšky do 1m s odstraněním pařezů v rovině nebo svahu 1:5</t>
  </si>
  <si>
    <t>1962622401</t>
  </si>
  <si>
    <t>112151011</t>
  </si>
  <si>
    <t>Volné kácení stromů s rozřezáním a odvětvením D kmene do 200 mm</t>
  </si>
  <si>
    <t>1859330151</t>
  </si>
  <si>
    <t>98</t>
  </si>
  <si>
    <t>112151012</t>
  </si>
  <si>
    <t>Volné kácení stromů s rozřezáním a odvětvením D kmene do 300 mm</t>
  </si>
  <si>
    <t>-1724016348</t>
  </si>
  <si>
    <t>99</t>
  </si>
  <si>
    <t>112151014</t>
  </si>
  <si>
    <t>Volné kácení stromů s rozřezáním a odvětvením D kmene do 500 mm</t>
  </si>
  <si>
    <t>-29285808</t>
  </si>
  <si>
    <t>100</t>
  </si>
  <si>
    <t>112201111</t>
  </si>
  <si>
    <t>Odstranění pařezů D do 0,2 m v rovině a svahu 1:5 s odklizením do 20 m a zasypáním jámy</t>
  </si>
  <si>
    <t>1055522916</t>
  </si>
  <si>
    <t>101</t>
  </si>
  <si>
    <t>112201112</t>
  </si>
  <si>
    <t>Odstranění pařezů D do 0,3 m v rovině a svahu 1:5 s odklizením do 20 m a zasypáním jámy</t>
  </si>
  <si>
    <t>729841847</t>
  </si>
  <si>
    <t>102</t>
  </si>
  <si>
    <t>112201114</t>
  </si>
  <si>
    <t>Odstranění pařezů D do 0,5 m v rovině a svahu 1:5 s odklizením do 20 m a zasypáním jámy</t>
  </si>
  <si>
    <t>1335840540</t>
  </si>
  <si>
    <t>103</t>
  </si>
  <si>
    <t>162301411</t>
  </si>
  <si>
    <t>Vodorovné přemístění kmenů stromů listnatých do 5 km D kmene do 300 mm</t>
  </si>
  <si>
    <t>-538483526</t>
  </si>
  <si>
    <t>104</t>
  </si>
  <si>
    <t>162301412</t>
  </si>
  <si>
    <t>Vodorovné přemístění kmenů stromů listnatých do 5 km D kmene do 500 mm</t>
  </si>
  <si>
    <t>-1340585366</t>
  </si>
  <si>
    <t>105</t>
  </si>
  <si>
    <t>162301421</t>
  </si>
  <si>
    <t>Vodorovné přemístění pařezů do 5 km D do 300 mm</t>
  </si>
  <si>
    <t>-18571832</t>
  </si>
  <si>
    <t>106</t>
  </si>
  <si>
    <t>162301422</t>
  </si>
  <si>
    <t>Vodorovné přemístění pařezů do 5 km D do 500 mm</t>
  </si>
  <si>
    <t>39508562</t>
  </si>
  <si>
    <t>107</t>
  </si>
  <si>
    <t>162301501</t>
  </si>
  <si>
    <t>Vodorovné přemístění křovin do 5 km D kmene do 100 mm</t>
  </si>
  <si>
    <t>-350440170</t>
  </si>
  <si>
    <t>108</t>
  </si>
  <si>
    <t>162301911</t>
  </si>
  <si>
    <t>Příplatek k vodorovnému přemístění kmenů stromů listnatých D kmene do 300 mm ZKD 5 km</t>
  </si>
  <si>
    <t>-1816803821</t>
  </si>
  <si>
    <t>109</t>
  </si>
  <si>
    <t>162301912</t>
  </si>
  <si>
    <t>Příplatek k vodorovnému přemístění kmenů stromů listnatých D kmene do 500 mm ZKD 5 km</t>
  </si>
  <si>
    <t>451218915</t>
  </si>
  <si>
    <t>110</t>
  </si>
  <si>
    <t>162301921</t>
  </si>
  <si>
    <t>Příplatek k vodorovnému přemístění pařezů D 300 mm ZKD 5 km</t>
  </si>
  <si>
    <t>1932743322</t>
  </si>
  <si>
    <t>111</t>
  </si>
  <si>
    <t>162301922</t>
  </si>
  <si>
    <t>Příplatek k vodorovnému přemístění pařezů D 500 mm ZKD 5 km</t>
  </si>
  <si>
    <t>-285086653</t>
  </si>
  <si>
    <t>D06 - Vodovodní přípojka</t>
  </si>
  <si>
    <t>HSV - Vodovodní přípojka</t>
  </si>
  <si>
    <t xml:space="preserve">    8 - Trubní vedení</t>
  </si>
  <si>
    <t xml:space="preserve">    722 - Zdravotechnika - vnitřní vodovod</t>
  </si>
  <si>
    <t xml:space="preserve">    725 - Zdravotechnika - zařizovací předměty</t>
  </si>
  <si>
    <t>VRN - Vedlejší rozpočtové náklady</t>
  </si>
  <si>
    <t xml:space="preserve">    VRN1 - Průzkumné, geodetické a projektové práce</t>
  </si>
  <si>
    <t>113107322</t>
  </si>
  <si>
    <t>Odstranění podkladu z kameniva drceného tl 200 mm strojně pl do 50 m2</t>
  </si>
  <si>
    <t>-1599716719</t>
  </si>
  <si>
    <t>113154124</t>
  </si>
  <si>
    <t>Frézování živičného krytu tl 100 mm pruh š 1 m pl do 500 m2 bez překážek v trase</t>
  </si>
  <si>
    <t>-1829493178</t>
  </si>
  <si>
    <t>113155124</t>
  </si>
  <si>
    <t>Frézování betonového krytu tl 100 mm pruh š 1 m pl do 500 m2 bez překážek v trase</t>
  </si>
  <si>
    <t>1494278558</t>
  </si>
  <si>
    <t>131401101</t>
  </si>
  <si>
    <t>Hloubení jam nezapažených v hornině tř. 5 objemu do 100 m3</t>
  </si>
  <si>
    <t>-1121889308</t>
  </si>
  <si>
    <t>nádrže, šachty</t>
  </si>
  <si>
    <t>0,9*1,2*1,5*4+5*3</t>
  </si>
  <si>
    <t>132401101</t>
  </si>
  <si>
    <t>Hloubení rýh š do 600 mm v hornině tř. 5</t>
  </si>
  <si>
    <t>-1426681829</t>
  </si>
  <si>
    <t>rýha</t>
  </si>
  <si>
    <t>211*0,6*1,3</t>
  </si>
  <si>
    <t>212752212</t>
  </si>
  <si>
    <t>Trativod z drenážních trubek plastových flexibilních D do 100 mm včetně lože otevřený výkop</t>
  </si>
  <si>
    <t>1178261489</t>
  </si>
  <si>
    <t>-335550753</t>
  </si>
  <si>
    <t>956820265</t>
  </si>
  <si>
    <t>+6,00*0,3*0,3</t>
  </si>
  <si>
    <t>-1323692454</t>
  </si>
  <si>
    <t>0,54*2,1</t>
  </si>
  <si>
    <t>1,134*2,2 'Přepočtené koeficientem množství</t>
  </si>
  <si>
    <t>161101151</t>
  </si>
  <si>
    <t>Svislé přemístění výkopku z horniny tř. 5 až 7 hl výkopu do 2,5 m</t>
  </si>
  <si>
    <t>-1135045832</t>
  </si>
  <si>
    <t>vytěžená zemina</t>
  </si>
  <si>
    <t>21,48+164,58</t>
  </si>
  <si>
    <t>167101152</t>
  </si>
  <si>
    <t>Nakládání výkopku z hornin tř. 5 až 7 přes 100 m3</t>
  </si>
  <si>
    <t>-221905841</t>
  </si>
  <si>
    <t>na skládku</t>
  </si>
  <si>
    <t>71,82</t>
  </si>
  <si>
    <t>na zásyp</t>
  </si>
  <si>
    <t>114,24</t>
  </si>
  <si>
    <t>162301151</t>
  </si>
  <si>
    <t>Vodorovné přemístění výkopku/sypaniny z hornin tř. 5 až 7 do 500 m</t>
  </si>
  <si>
    <t>-860257096</t>
  </si>
  <si>
    <t>zemina ponechaná na zásyp</t>
  </si>
  <si>
    <t>zemina zpět na zásyp</t>
  </si>
  <si>
    <t>162701155</t>
  </si>
  <si>
    <t>Vodorovné přemístění do 10000 m výkopku/sypaniny z horniny tř. 5 až 7</t>
  </si>
  <si>
    <t>119007075</t>
  </si>
  <si>
    <t>odvoz na skládku</t>
  </si>
  <si>
    <t>186,06-114,24</t>
  </si>
  <si>
    <t>162701159</t>
  </si>
  <si>
    <t>Příplatek k vodorovnému přemístění výkopku/sypaniny z horniny tř. 5 až 7 ZKD 1000 m přes 10000 m</t>
  </si>
  <si>
    <t>-836611395</t>
  </si>
  <si>
    <t>"skládka v předpokládané vzdálenosti do 20 km od místa stavby" +(20-10)*71,82</t>
  </si>
  <si>
    <t>682669333</t>
  </si>
  <si>
    <t>2065189699</t>
  </si>
  <si>
    <t>"převod z m3 na tuny" +71,82*2,1</t>
  </si>
  <si>
    <t>-339693362</t>
  </si>
  <si>
    <t>164,58-46,41-13,26</t>
  </si>
  <si>
    <t>21,48-0,9*1,2*1,5*5*1,5</t>
  </si>
  <si>
    <t>564761111</t>
  </si>
  <si>
    <t>Podklad z kameniva hrubého drceného vel. 32-63 mm tl 200 mm</t>
  </si>
  <si>
    <t>1465191356</t>
  </si>
  <si>
    <t>565175111</t>
  </si>
  <si>
    <t>Asfaltový beton vrstva podkladní ACP 16 (obalované kamenivo OKS) tl 100 mm š do 3 m</t>
  </si>
  <si>
    <t>-939906505</t>
  </si>
  <si>
    <t>573411101</t>
  </si>
  <si>
    <t>Jednoduchý nátěr z asfaltu v množství 0,70 kg/m2 s posypem</t>
  </si>
  <si>
    <t>-747091514</t>
  </si>
  <si>
    <t>577144111</t>
  </si>
  <si>
    <t>Asfaltový beton vrstva obrusná ACO 11 (ABS) tř. I tl 50 mm š do 3 m z nemodifikovaného asfaltu</t>
  </si>
  <si>
    <t>750154499</t>
  </si>
  <si>
    <t>577145112</t>
  </si>
  <si>
    <t>Asfaltový beton vrstva ložní ACL 16 (ABH) tl 50 mm š do 3 m z nemodifikovaného asfaltu</t>
  </si>
  <si>
    <t>-1196336366</t>
  </si>
  <si>
    <t>Trubní vedení</t>
  </si>
  <si>
    <t>871171211</t>
  </si>
  <si>
    <t>Montáž potrubí z PE100 SDR 11 otevřený výkop svařovaných elektrotvarovkou D 40 x 3,7 mm</t>
  </si>
  <si>
    <t>1928391384</t>
  </si>
  <si>
    <t>28613596</t>
  </si>
  <si>
    <t>potrubí dvouvrstvé PE100 s 10% signalizační vrstvou SDR 11 40x3,7 dl 12m</t>
  </si>
  <si>
    <t>-1818518710</t>
  </si>
  <si>
    <t>891319111</t>
  </si>
  <si>
    <t>Montáž navrtávacích pasů na potrubí z jakýchkoli trub DN 150</t>
  </si>
  <si>
    <t>756362608</t>
  </si>
  <si>
    <t>42271415</t>
  </si>
  <si>
    <t>pas navrtávací z tvárné litiny DN 150, rozsah (168-271), odbočky 1",5/4",6/4",2"</t>
  </si>
  <si>
    <t>1156760813</t>
  </si>
  <si>
    <t>451573111</t>
  </si>
  <si>
    <t>Lože pod potrubí otevřený výkop ze štěrkopísku</t>
  </si>
  <si>
    <t>2024746955</t>
  </si>
  <si>
    <t>221*0,6*0,1</t>
  </si>
  <si>
    <t>175151101</t>
  </si>
  <si>
    <t>Obsypání potrubí strojně sypaninou bez prohození, uloženou do 3 m</t>
  </si>
  <si>
    <t>-1325808250</t>
  </si>
  <si>
    <t>221*0,6*0,35</t>
  </si>
  <si>
    <t>58337302</t>
  </si>
  <si>
    <t>štěrkopísek frakce 0/16</t>
  </si>
  <si>
    <t>-437748537</t>
  </si>
  <si>
    <t>46,41*2 "Přepočtené koeficientem množství</t>
  </si>
  <si>
    <t>892233122</t>
  </si>
  <si>
    <t>Proplach a dezinfekce vodovodního potrubí DN od 40 do 70</t>
  </si>
  <si>
    <t>-891947923</t>
  </si>
  <si>
    <t>892241111</t>
  </si>
  <si>
    <t>Tlaková zkouška vodou potrubí do 80</t>
  </si>
  <si>
    <t>909576637</t>
  </si>
  <si>
    <t>892372111</t>
  </si>
  <si>
    <t>Zabezpečení konců potrubí DN do 300 při tlakových zkouškách vodou</t>
  </si>
  <si>
    <t>63110030</t>
  </si>
  <si>
    <t>56230516</t>
  </si>
  <si>
    <t>šachta vodoměrná hranatá tl 8mm včetně výztuhy 0,9/1,2/1,5 m</t>
  </si>
  <si>
    <t>25560711</t>
  </si>
  <si>
    <t>56230603</t>
  </si>
  <si>
    <t>šachtový poklop z PU + rám HDPE, 12,5t, 600 x 600 x 60 mm</t>
  </si>
  <si>
    <t>-1579884418</t>
  </si>
  <si>
    <t>56230613</t>
  </si>
  <si>
    <t>těsnění poklopu neoprenové pro rozměr 600x600</t>
  </si>
  <si>
    <t>-291520419</t>
  </si>
  <si>
    <t>894812001</t>
  </si>
  <si>
    <t>Revizní a čistící šachta z PP šachtové dno DN 400</t>
  </si>
  <si>
    <t>1590674631</t>
  </si>
  <si>
    <t>894812032</t>
  </si>
  <si>
    <t>Revizní a čistící šachta z PP DN 400 šachtová roura korugovaná bez hrdla světlé hloubky 1500 mm</t>
  </si>
  <si>
    <t>1445213104</t>
  </si>
  <si>
    <t>894812061</t>
  </si>
  <si>
    <t>Revizní a čistící šachta z PP DN 400 poklop litinový pochůzí pro zatížení 1,5 t</t>
  </si>
  <si>
    <t>-608533671</t>
  </si>
  <si>
    <t>893811113</t>
  </si>
  <si>
    <t>Osazení vodoměrné šachty hranaté z PP samonosné pro běžné zatížení plochy do 1,1 m2 hloubky do 1,6 m</t>
  </si>
  <si>
    <t>-1034728406</t>
  </si>
  <si>
    <t>894812411</t>
  </si>
  <si>
    <t xml:space="preserve">Revizní a čistící šachta z PP typ DN 1000 šachtové dno </t>
  </si>
  <si>
    <t>248298016</t>
  </si>
  <si>
    <t>894812438</t>
  </si>
  <si>
    <t>Revizní a čistící šachta z PP DN 1000 šachtová skruž světlé hloubky 1000 mm</t>
  </si>
  <si>
    <t>1172279847</t>
  </si>
  <si>
    <t>894812439</t>
  </si>
  <si>
    <t>Příplatek k rourám revizní a čistící šachty z PP DN 1000 za uříznutí šachtové skruže</t>
  </si>
  <si>
    <t>695125459</t>
  </si>
  <si>
    <t>894812451</t>
  </si>
  <si>
    <t>Revizní a čistící šachta z PP DN 1000 poklop litinový s konusem a betonovým prstencem do 1,5 t</t>
  </si>
  <si>
    <t>-381681852</t>
  </si>
  <si>
    <t>899721111</t>
  </si>
  <si>
    <t>Signalizační vodič DN do 150 mm na potrubí PVC</t>
  </si>
  <si>
    <t>780976571</t>
  </si>
  <si>
    <t>899722113</t>
  </si>
  <si>
    <t>Krytí potrubí z plastů výstražnou fólií z PVC 34cm</t>
  </si>
  <si>
    <t>-442924389</t>
  </si>
  <si>
    <t>919112114</t>
  </si>
  <si>
    <t>Řezání dilatačních spár š 4 mm hl do 100 mm příčných nebo podélných v živičném krytu</t>
  </si>
  <si>
    <t>1146059072</t>
  </si>
  <si>
    <t>997221571</t>
  </si>
  <si>
    <t>Vodorovná doprava vybouraných hmot do 1 km</t>
  </si>
  <si>
    <t>-1465329006</t>
  </si>
  <si>
    <t>997221579</t>
  </si>
  <si>
    <t>Příplatek ZKD 1 km u vodorovné dopravy vybouraných hmot</t>
  </si>
  <si>
    <t>-907090258</t>
  </si>
  <si>
    <t>9,624*10 "Přepočtené koeficientem množství</t>
  </si>
  <si>
    <t>997221611</t>
  </si>
  <si>
    <t>Nakládání suti na dopravní prostředky pro vodorovnou dopravu</t>
  </si>
  <si>
    <t>793563293</t>
  </si>
  <si>
    <t>997221845</t>
  </si>
  <si>
    <t>2011235732</t>
  </si>
  <si>
    <t>1729098235</t>
  </si>
  <si>
    <t>998276101</t>
  </si>
  <si>
    <t>Přesun hmot pro trubní vedení z trub z plastických hmot otevřený výkop</t>
  </si>
  <si>
    <t>-1721150651</t>
  </si>
  <si>
    <t>998276124</t>
  </si>
  <si>
    <t>Příplatek k přesunu hmot pro trubní vedení z trub z plastických hmot za zvětšený přesun do 500 m</t>
  </si>
  <si>
    <t>-2099241692</t>
  </si>
  <si>
    <t>722</t>
  </si>
  <si>
    <t>Zdravotechnika - vnitřní vodovod</t>
  </si>
  <si>
    <t>722224155</t>
  </si>
  <si>
    <t>Kulový kohout zahradní s vnějším závitem a páčkou PN 15, T 120 °C G 5/4 "</t>
  </si>
  <si>
    <t>-1925211853</t>
  </si>
  <si>
    <t>722231075</t>
  </si>
  <si>
    <t>Ventil zpětný mosazný G 5/4 PN 10 do 110°C se dvěma závity</t>
  </si>
  <si>
    <t>562932530</t>
  </si>
  <si>
    <t>722232046</t>
  </si>
  <si>
    <t>Kohout kulový přímý G 5/4 PN 42 do 185°C vnitřní závit</t>
  </si>
  <si>
    <t>1751783330</t>
  </si>
  <si>
    <t>722232064</t>
  </si>
  <si>
    <t>Kohout kulový přímý G 5/4 PN 42 do 185°C vnitřní závit s vypouštěním</t>
  </si>
  <si>
    <t>-1768271128</t>
  </si>
  <si>
    <t>722171410</t>
  </si>
  <si>
    <t>Napojovací body pro manuální závlahu - viz TZ</t>
  </si>
  <si>
    <t>128925883</t>
  </si>
  <si>
    <t>722270103</t>
  </si>
  <si>
    <t>Sestava vodoměrová závitová G 5/4</t>
  </si>
  <si>
    <t>soubor</t>
  </si>
  <si>
    <t>-1634680926</t>
  </si>
  <si>
    <t>998722201</t>
  </si>
  <si>
    <t>Přesun hmot procentní pro vnitřní vodovod v objektech v do 6 m</t>
  </si>
  <si>
    <t>-1413942926</t>
  </si>
  <si>
    <t>725</t>
  </si>
  <si>
    <t>Zdravotechnika - zařizovací předměty</t>
  </si>
  <si>
    <t>725100001</t>
  </si>
  <si>
    <t>FONTÁNKA NA PITÍ S MISKOU viz. TZ a výkres D08.57 FONTÁNA NA PITÍ</t>
  </si>
  <si>
    <t>1275485546</t>
  </si>
  <si>
    <t>725100002</t>
  </si>
  <si>
    <t xml:space="preserve">FONTÁNKA NA PITÍ a koupání S MISKOU pro ptáky -  viz. TZ a výkres D08.58 FONTÁNA NA PITÍ PRO PTÁKY</t>
  </si>
  <si>
    <t>-2119694856</t>
  </si>
  <si>
    <t>725100003</t>
  </si>
  <si>
    <t xml:space="preserve">FONTÁNKA NA PITÍ pro psy -  -  viz. TZ a výkres D08.59 FONTÁNA NA PITÍ PRO PSY</t>
  </si>
  <si>
    <t>-1521879932</t>
  </si>
  <si>
    <t>998725201</t>
  </si>
  <si>
    <t>Přesun hmot procentní pro zařizovací předměty v objektech v do 6 m</t>
  </si>
  <si>
    <t>-1416005197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</si>
  <si>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</si>
  <si>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</si>
  <si>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</si>
  <si>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</si>
  <si>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</si>
  <si>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</si>
  <si>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</si>
  <si>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1552220310</t>
  </si>
  <si>
    <t>012303000</t>
  </si>
  <si>
    <t>Geodetické práce po výstavbě</t>
  </si>
  <si>
    <t>-1003752249</t>
  </si>
  <si>
    <t>013254000</t>
  </si>
  <si>
    <t>Dokumentace skutečného provedení stavby</t>
  </si>
  <si>
    <t>-1491471641</t>
  </si>
  <si>
    <t>D07 - Veřejné osvětlení</t>
  </si>
  <si>
    <t>PSV - Veřejné osvětlení</t>
  </si>
  <si>
    <t xml:space="preserve">    740.1 - Stožáry</t>
  </si>
  <si>
    <t xml:space="preserve">    740.2 - Kabely</t>
  </si>
  <si>
    <t xml:space="preserve">    740.3 - Zemní práce při elektromontážích</t>
  </si>
  <si>
    <t>740.1</t>
  </si>
  <si>
    <t>Stožáry</t>
  </si>
  <si>
    <t>740101</t>
  </si>
  <si>
    <t xml:space="preserve">Montáž sadový kuželový stožár v.5m, horní průměr 60mm, patní průměr  140mm, povrchová úprava v barvě RAL svítidla</t>
  </si>
  <si>
    <t>1655849435</t>
  </si>
  <si>
    <t xml:space="preserve">Sadový kuželový stožár v.5m, horní průměr 60mm, patní průměr  140mm, povrchová úprava v barvě RAL svítidla</t>
  </si>
  <si>
    <t>220068995</t>
  </si>
  <si>
    <t>740102</t>
  </si>
  <si>
    <t>Montáž ocelový stožár OSV 060.20.060</t>
  </si>
  <si>
    <t>-998057276</t>
  </si>
  <si>
    <t>Ocelový stožár OSV 060.20.060</t>
  </si>
  <si>
    <t>155756050</t>
  </si>
  <si>
    <t>740103</t>
  </si>
  <si>
    <t>Montáž svítidlo PIANO MINI 19W, 16 LED, 350mA, 2240lm, optika 5102, 3000K, vertikální uchycení</t>
  </si>
  <si>
    <t>1179054478</t>
  </si>
  <si>
    <t>Svítidlo PIANO MINI 19W, 16 LED, 350mA, 2240lm, optika 5102, 3000K, vertikální uchycení</t>
  </si>
  <si>
    <t>105526661</t>
  </si>
  <si>
    <t>740104</t>
  </si>
  <si>
    <t>Montáž elektrovýzbroj SV16, 1x poj. 4A, Enest</t>
  </si>
  <si>
    <t>1807053625</t>
  </si>
  <si>
    <t>Elektrovýzbroj SV16, 1x poj. 4A, Enest</t>
  </si>
  <si>
    <t>1648508618</t>
  </si>
  <si>
    <t>740105</t>
  </si>
  <si>
    <t>Monráž elektrovýzbroj SV16 pro odbočení, 1x poj. 4A, Enest</t>
  </si>
  <si>
    <t>-1468496295</t>
  </si>
  <si>
    <t>Elektrovýzbroj SV16 pro odbočení, 1x poj. 4A, Enest</t>
  </si>
  <si>
    <t>88077431</t>
  </si>
  <si>
    <t>740105a</t>
  </si>
  <si>
    <t>Vodič CY 1,5 černý</t>
  </si>
  <si>
    <t>-1392375800</t>
  </si>
  <si>
    <t>740105b</t>
  </si>
  <si>
    <t>Vodič CY 1,5 žl/zel</t>
  </si>
  <si>
    <t>2042403977</t>
  </si>
  <si>
    <t>740105c</t>
  </si>
  <si>
    <t>Kabel CYKY-J 3 x 1,5</t>
  </si>
  <si>
    <t>-807886076</t>
  </si>
  <si>
    <t>740106</t>
  </si>
  <si>
    <t>Montáž pásek FeZn 30/4 na povrchu</t>
  </si>
  <si>
    <t>584692199</t>
  </si>
  <si>
    <t>740107</t>
  </si>
  <si>
    <t>Montáž pásek FeZn 30/4 v zemi</t>
  </si>
  <si>
    <t>-1616115467</t>
  </si>
  <si>
    <t>704106-7</t>
  </si>
  <si>
    <t>Pásek FeZn 30/4</t>
  </si>
  <si>
    <t>-442826131</t>
  </si>
  <si>
    <t>740.2</t>
  </si>
  <si>
    <t>Kabely</t>
  </si>
  <si>
    <t>740201</t>
  </si>
  <si>
    <t>Montáž kabel CYKY-J 4 x 16</t>
  </si>
  <si>
    <t>2093634395</t>
  </si>
  <si>
    <t>Kabel CYKY-J 4 x 16</t>
  </si>
  <si>
    <t>-1126447936</t>
  </si>
  <si>
    <t>740202</t>
  </si>
  <si>
    <t>Montáž ukončení kabelu CYKY smršťovací záklopkou ( do 4 x 25 )</t>
  </si>
  <si>
    <t>-924166340</t>
  </si>
  <si>
    <t>Ukončení kabelu CYKY smršťovací záklopkou ( do 4 x 25 )</t>
  </si>
  <si>
    <t>-193925633</t>
  </si>
  <si>
    <t>740.3</t>
  </si>
  <si>
    <t>Zemní práce při elektromontážích</t>
  </si>
  <si>
    <t>740301</t>
  </si>
  <si>
    <t>Montáž kabelová rýha 500/800 zemina tř. 3</t>
  </si>
  <si>
    <t>-487639571</t>
  </si>
  <si>
    <t>740302</t>
  </si>
  <si>
    <t>Montáž kabelová rýha 500/800 zemina tř. 4</t>
  </si>
  <si>
    <t>225029470</t>
  </si>
  <si>
    <t>740303</t>
  </si>
  <si>
    <t xml:space="preserve">Montáž výkop pro sondy  zemina tř. 3</t>
  </si>
  <si>
    <t>2033302547</t>
  </si>
  <si>
    <t>740304</t>
  </si>
  <si>
    <t>Montáž výkop pro stožáry zemina tř. 3</t>
  </si>
  <si>
    <t>1010277802</t>
  </si>
  <si>
    <t>740305</t>
  </si>
  <si>
    <t>Montáž základ s pouzdrem pro stožáry do v.6m</t>
  </si>
  <si>
    <t>-442493558</t>
  </si>
  <si>
    <t>740306</t>
  </si>
  <si>
    <t>Montáž vytyčení kabelové trasy</t>
  </si>
  <si>
    <t>km</t>
  </si>
  <si>
    <t>-2057720082</t>
  </si>
  <si>
    <t>740307</t>
  </si>
  <si>
    <t>Montáž bourání povrchu bez úpravy</t>
  </si>
  <si>
    <t>-2115002655</t>
  </si>
  <si>
    <t>740308</t>
  </si>
  <si>
    <t>Montáž kabelové lože, 1x betonová deska</t>
  </si>
  <si>
    <t>1798136350</t>
  </si>
  <si>
    <t>740308a</t>
  </si>
  <si>
    <t>Písek</t>
  </si>
  <si>
    <t>1623394656</t>
  </si>
  <si>
    <t>740308b</t>
  </si>
  <si>
    <t>Štěrk</t>
  </si>
  <si>
    <t>48375150</t>
  </si>
  <si>
    <t>740308c</t>
  </si>
  <si>
    <t>Betonová deska</t>
  </si>
  <si>
    <t>-379579817</t>
  </si>
  <si>
    <t>740309</t>
  </si>
  <si>
    <t>Montáž chránička PVC 100</t>
  </si>
  <si>
    <t>997604701</t>
  </si>
  <si>
    <t>Chránička PVC 100</t>
  </si>
  <si>
    <t>-312193767</t>
  </si>
  <si>
    <t>740310</t>
  </si>
  <si>
    <t>Montáž beton - stabilizační vrstva</t>
  </si>
  <si>
    <t>321369749</t>
  </si>
  <si>
    <t>Beton - stabilizační vrstva</t>
  </si>
  <si>
    <t>907001496</t>
  </si>
  <si>
    <t>740311</t>
  </si>
  <si>
    <t>Montáž zához kabelové rýhy 500/800 zemina tř. 3</t>
  </si>
  <si>
    <t>-573069470</t>
  </si>
  <si>
    <t>740312</t>
  </si>
  <si>
    <t>Montáž zához kabelové rýhy 500/800 zemina tř. 4</t>
  </si>
  <si>
    <t>824030435</t>
  </si>
  <si>
    <t>740313</t>
  </si>
  <si>
    <t>Montáž zához sond</t>
  </si>
  <si>
    <t>118962095</t>
  </si>
  <si>
    <t>D08 - Vsakovací průlehy</t>
  </si>
  <si>
    <t>HSV - Vsakovací průlehy</t>
  </si>
  <si>
    <t xml:space="preserve">    12 - Zemní práce - odkopávky a prokopávky</t>
  </si>
  <si>
    <t xml:space="preserve">    17 - Zemní práce - odvodnění</t>
  </si>
  <si>
    <t>Zemní práce - odkopávky a prokopávky</t>
  </si>
  <si>
    <t>121101101</t>
  </si>
  <si>
    <t>Sejmutí ornice s přemístěním na vzdálenost do 50 m</t>
  </si>
  <si>
    <t>1954576281</t>
  </si>
  <si>
    <t>896*0,1</t>
  </si>
  <si>
    <t>1327559151</t>
  </si>
  <si>
    <t>-646586976</t>
  </si>
  <si>
    <t>+1/2*22,85</t>
  </si>
  <si>
    <t>131301102</t>
  </si>
  <si>
    <t>Hloubení jam nezapažených v hornině tř. 4 objemu do 1000 m3</t>
  </si>
  <si>
    <t>-184968047</t>
  </si>
  <si>
    <t>50% výkopů</t>
  </si>
  <si>
    <t>360,43*0,5</t>
  </si>
  <si>
    <t>131401102</t>
  </si>
  <si>
    <t>Hloubení jam nezapažených v hornině tř. 5 objemu do 1000 m3</t>
  </si>
  <si>
    <t>1228902394</t>
  </si>
  <si>
    <t>161101101</t>
  </si>
  <si>
    <t>Svislé přemístění výkopku z horniny tř. 1 až 4 hl výkopu do 2,5 m</t>
  </si>
  <si>
    <t>62618605</t>
  </si>
  <si>
    <t>180,215</t>
  </si>
  <si>
    <t>482521881</t>
  </si>
  <si>
    <t>-526083490</t>
  </si>
  <si>
    <t>180,215*2+22,85</t>
  </si>
  <si>
    <t>235251959</t>
  </si>
  <si>
    <t>180,215+22,85</t>
  </si>
  <si>
    <t>1275491402</t>
  </si>
  <si>
    <t>-532844689</t>
  </si>
  <si>
    <t>-959615365</t>
  </si>
  <si>
    <t>+383,28*2,1 "Přepočtené koeficientem množství</t>
  </si>
  <si>
    <t>181301111</t>
  </si>
  <si>
    <t>Rozprostření ornice tl vrstvy do 100 mm pl přes 500 m2 v rovině nebo ve svahu do 1:5</t>
  </si>
  <si>
    <t>809164516</t>
  </si>
  <si>
    <t>181451311</t>
  </si>
  <si>
    <t>Založení trávníku strojně v jedné operaci v rovině</t>
  </si>
  <si>
    <t>-2030377929</t>
  </si>
  <si>
    <t>00572410</t>
  </si>
  <si>
    <t>osivo směs travní parková</t>
  </si>
  <si>
    <t>-706335432</t>
  </si>
  <si>
    <t>896*0,025 "Přepočtené koeficientem množství</t>
  </si>
  <si>
    <t>10371500</t>
  </si>
  <si>
    <t>substrát pro trávníky VL</t>
  </si>
  <si>
    <t>-1840623036</t>
  </si>
  <si>
    <t>564231111</t>
  </si>
  <si>
    <t>Podklad nebo podsyp ze štěrkopísku ŠP tl 100 mm</t>
  </si>
  <si>
    <t>62004606</t>
  </si>
  <si>
    <t>919726122</t>
  </si>
  <si>
    <t>Geotextilie pro ochranu, separaci a filtraci netkaná měrná hmotnost do 300 g/m2</t>
  </si>
  <si>
    <t>-2055059981</t>
  </si>
  <si>
    <t>564681111</t>
  </si>
  <si>
    <t>Podklad z kameniva hrubého drceného vel. 63-125 mm tl 300 mm</t>
  </si>
  <si>
    <t>1937992492</t>
  </si>
  <si>
    <t>-1110199138</t>
  </si>
  <si>
    <t>50%</t>
  </si>
  <si>
    <t>896*0,5</t>
  </si>
  <si>
    <t>181951104</t>
  </si>
  <si>
    <t>Úprava pláně v hornině tř. 5 až 7 se zhutněním</t>
  </si>
  <si>
    <t>1881388997</t>
  </si>
  <si>
    <t>Zemní práce - odvodnění</t>
  </si>
  <si>
    <t>935113111</t>
  </si>
  <si>
    <t>Osazení odvodňovacího polymerbetonového žlabu s krycím roštem šířky do 200 mm</t>
  </si>
  <si>
    <t>-2024259088</t>
  </si>
  <si>
    <t>59227006.ACO</t>
  </si>
  <si>
    <t>ACO Drain N100 - 6, žlab 1,0m; spád 0,5%</t>
  </si>
  <si>
    <t>-1874924920</t>
  </si>
  <si>
    <t>59227014.ACO</t>
  </si>
  <si>
    <t>ACO Drain N100 - C250, můstkový rošt 0,5m, litina</t>
  </si>
  <si>
    <t>-1239450164</t>
  </si>
  <si>
    <t>59227027.ACO</t>
  </si>
  <si>
    <t>ACO Drain N100 - kombi stěna, čelo pro začátek/konec</t>
  </si>
  <si>
    <t>-138359368</t>
  </si>
  <si>
    <t>59227028.ACO</t>
  </si>
  <si>
    <t>ACO Drain N100 - kombi stěna, čelo pro začátek/konec s nátrubkem DN100</t>
  </si>
  <si>
    <t>-529025381</t>
  </si>
  <si>
    <t>56241413.MEA</t>
  </si>
  <si>
    <t>příslušenství ACO Drain N100, sifon + sítko</t>
  </si>
  <si>
    <t>459609512</t>
  </si>
  <si>
    <t>916991121</t>
  </si>
  <si>
    <t>Lože pod žlaby, obrubníky, krajníky nebo obruby z dlažebních kostek z betonu prostého</t>
  </si>
  <si>
    <t>-1091902350</t>
  </si>
  <si>
    <t>+2,50*0,30*0,30</t>
  </si>
  <si>
    <t>1019120357</t>
  </si>
  <si>
    <t>-72811141</t>
  </si>
  <si>
    <t>1745076520</t>
  </si>
  <si>
    <t>+2,00*0,3*0,3</t>
  </si>
  <si>
    <t>-1034585278</t>
  </si>
  <si>
    <t>0,180*2,1</t>
  </si>
  <si>
    <t>0,378*2,2 'Přepočtené koeficientem množství</t>
  </si>
  <si>
    <t>998231311</t>
  </si>
  <si>
    <t>Přesun hmot pro sadovnické a krajinářské úpravy vodorovně do 5000 m</t>
  </si>
  <si>
    <t>-109983188</t>
  </si>
  <si>
    <t>227946343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</si>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</sst>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4" fontId="22" fillId="0" borderId="8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7" fillId="0" borderId="28" xfId="0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Border="1" applyAlignment="1" applyProtection="1">
      <alignment vertical="center"/>
      <protection locked="0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Alignment="1">
      <alignment vertical="center" wrapText="1"/>
    </xf>
    <xf numFmtId="0" fontId="0" fillId="0" borderId="18" xfId="0" applyFont="1" applyBorder="1" applyAlignment="1">
      <alignment vertical="center"/>
    </xf>
    <xf numFmtId="0" fontId="11" fillId="0" borderId="5" xfId="0" applyFont="1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Alignment="1"/>
    <xf numFmtId="0" fontId="11" fillId="0" borderId="18" xfId="0" applyFont="1" applyBorder="1" applyAlignment="1"/>
    <xf numFmtId="0" fontId="11" fillId="0" borderId="0" xfId="0" applyFont="1" applyBorder="1" applyAlignment="1"/>
    <xf numFmtId="166" fontId="11" fillId="0" borderId="0" xfId="0" applyNumberFormat="1" applyFont="1" applyBorder="1" applyAlignment="1"/>
    <xf numFmtId="166" fontId="11" fillId="0" borderId="19" xfId="0" applyNumberFormat="1" applyFont="1" applyBorder="1" applyAlignment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38" fillId="0" borderId="0" xfId="0" applyFont="1" applyAlignment="1">
      <alignment vertical="top" wrapText="1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 s="24" t="s">
        <v>8</v>
      </c>
      <c r="BS2" s="25" t="s">
        <v>9</v>
      </c>
      <c r="BT2" s="25" t="s">
        <v>10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9</v>
      </c>
      <c r="BT3" s="25" t="s">
        <v>11</v>
      </c>
    </row>
    <row r="4" ht="36.96" customHeight="1">
      <c r="B4" s="29"/>
      <c r="C4" s="30"/>
      <c r="D4" s="31" t="s">
        <v>12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13</v>
      </c>
      <c r="BE4" s="34" t="s">
        <v>14</v>
      </c>
      <c r="BS4" s="25" t="s">
        <v>15</v>
      </c>
    </row>
    <row r="5" ht="14.4" customHeight="1">
      <c r="B5" s="29"/>
      <c r="C5" s="30"/>
      <c r="D5" s="35" t="s">
        <v>16</v>
      </c>
      <c r="E5" s="30"/>
      <c r="F5" s="30"/>
      <c r="G5" s="30"/>
      <c r="H5" s="30"/>
      <c r="I5" s="30"/>
      <c r="J5" s="30"/>
      <c r="K5" s="36" t="s">
        <v>17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18</v>
      </c>
      <c r="BS5" s="25" t="s">
        <v>9</v>
      </c>
    </row>
    <row r="6" ht="36.96" customHeight="1">
      <c r="B6" s="29"/>
      <c r="C6" s="30"/>
      <c r="D6" s="38" t="s">
        <v>19</v>
      </c>
      <c r="E6" s="30"/>
      <c r="F6" s="30"/>
      <c r="G6" s="30"/>
      <c r="H6" s="30"/>
      <c r="I6" s="30"/>
      <c r="J6" s="30"/>
      <c r="K6" s="39" t="s">
        <v>20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9</v>
      </c>
    </row>
    <row r="7" ht="14.4" customHeight="1">
      <c r="B7" s="29"/>
      <c r="C7" s="30"/>
      <c r="D7" s="41" t="s">
        <v>21</v>
      </c>
      <c r="E7" s="30"/>
      <c r="F7" s="30"/>
      <c r="G7" s="30"/>
      <c r="H7" s="30"/>
      <c r="I7" s="30"/>
      <c r="J7" s="30"/>
      <c r="K7" s="36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22</v>
      </c>
      <c r="AL7" s="30"/>
      <c r="AM7" s="30"/>
      <c r="AN7" s="36" t="s">
        <v>5</v>
      </c>
      <c r="AO7" s="30"/>
      <c r="AP7" s="30"/>
      <c r="AQ7" s="32"/>
      <c r="BE7" s="40"/>
      <c r="BS7" s="25" t="s">
        <v>9</v>
      </c>
    </row>
    <row r="8" ht="14.4" customHeight="1">
      <c r="B8" s="29"/>
      <c r="C8" s="30"/>
      <c r="D8" s="41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25</v>
      </c>
      <c r="AL8" s="30"/>
      <c r="AM8" s="30"/>
      <c r="AN8" s="42" t="s">
        <v>26</v>
      </c>
      <c r="AO8" s="30"/>
      <c r="AP8" s="30"/>
      <c r="AQ8" s="32"/>
      <c r="BE8" s="40"/>
      <c r="BS8" s="25" t="s">
        <v>9</v>
      </c>
    </row>
    <row r="9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40"/>
      <c r="BS9" s="25" t="s">
        <v>9</v>
      </c>
    </row>
    <row r="10" ht="14.4" customHeight="1">
      <c r="B10" s="29"/>
      <c r="C10" s="30"/>
      <c r="D10" s="41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28</v>
      </c>
      <c r="AL10" s="30"/>
      <c r="AM10" s="30"/>
      <c r="AN10" s="36" t="s">
        <v>5</v>
      </c>
      <c r="AO10" s="30"/>
      <c r="AP10" s="30"/>
      <c r="AQ10" s="32"/>
      <c r="BE10" s="40"/>
      <c r="BS10" s="25" t="s">
        <v>9</v>
      </c>
    </row>
    <row r="11" ht="18.48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30</v>
      </c>
      <c r="AL11" s="30"/>
      <c r="AM11" s="30"/>
      <c r="AN11" s="36" t="s">
        <v>5</v>
      </c>
      <c r="AO11" s="30"/>
      <c r="AP11" s="30"/>
      <c r="AQ11" s="32"/>
      <c r="BE11" s="40"/>
      <c r="BS11" s="25" t="s">
        <v>9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9</v>
      </c>
    </row>
    <row r="13" ht="14.4" customHeight="1">
      <c r="B13" s="29"/>
      <c r="C13" s="30"/>
      <c r="D13" s="41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28</v>
      </c>
      <c r="AL13" s="30"/>
      <c r="AM13" s="30"/>
      <c r="AN13" s="43" t="s">
        <v>32</v>
      </c>
      <c r="AO13" s="30"/>
      <c r="AP13" s="30"/>
      <c r="AQ13" s="32"/>
      <c r="BE13" s="40"/>
      <c r="BS13" s="25" t="s">
        <v>9</v>
      </c>
    </row>
    <row r="14">
      <c r="B14" s="29"/>
      <c r="C14" s="30"/>
      <c r="D14" s="30"/>
      <c r="E14" s="43" t="s">
        <v>32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1" t="s">
        <v>30</v>
      </c>
      <c r="AL14" s="30"/>
      <c r="AM14" s="30"/>
      <c r="AN14" s="43" t="s">
        <v>32</v>
      </c>
      <c r="AO14" s="30"/>
      <c r="AP14" s="30"/>
      <c r="AQ14" s="32"/>
      <c r="BE14" s="40"/>
      <c r="BS14" s="25" t="s">
        <v>9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28</v>
      </c>
      <c r="AL16" s="30"/>
      <c r="AM16" s="30"/>
      <c r="AN16" s="36" t="s">
        <v>5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34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30</v>
      </c>
      <c r="AL17" s="30"/>
      <c r="AM17" s="30"/>
      <c r="AN17" s="36" t="s">
        <v>5</v>
      </c>
      <c r="AO17" s="30"/>
      <c r="AP17" s="30"/>
      <c r="AQ17" s="32"/>
      <c r="BE17" s="40"/>
      <c r="BS17" s="25" t="s">
        <v>35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9</v>
      </c>
    </row>
    <row r="19" ht="14.4" customHeight="1">
      <c r="B19" s="29"/>
      <c r="C19" s="30"/>
      <c r="D19" s="41" t="s">
        <v>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9</v>
      </c>
    </row>
    <row r="20" ht="16.5" customHeight="1">
      <c r="B20" s="29"/>
      <c r="C20" s="30"/>
      <c r="D20" s="30"/>
      <c r="E20" s="45" t="s">
        <v>5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30"/>
      <c r="AP20" s="30"/>
      <c r="AQ20" s="32"/>
      <c r="BE20" s="40"/>
      <c r="BS20" s="25" t="s">
        <v>35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30"/>
      <c r="AQ22" s="32"/>
      <c r="BE22" s="40"/>
    </row>
    <row r="23" s="1" customFormat="1" ht="25.92" customHeight="1">
      <c r="B23" s="47"/>
      <c r="C23" s="48"/>
      <c r="D23" s="49" t="s">
        <v>37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>
        <f>ROUND(AG51,2)</f>
        <v>0</v>
      </c>
      <c r="AL23" s="50"/>
      <c r="AM23" s="50"/>
      <c r="AN23" s="50"/>
      <c r="AO23" s="50"/>
      <c r="AP23" s="48"/>
      <c r="AQ23" s="52"/>
      <c r="BE23" s="40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52"/>
      <c r="BE24" s="40"/>
    </row>
    <row r="25" s="1" customForma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3" t="s">
        <v>38</v>
      </c>
      <c r="M25" s="53"/>
      <c r="N25" s="53"/>
      <c r="O25" s="53"/>
      <c r="P25" s="48"/>
      <c r="Q25" s="48"/>
      <c r="R25" s="48"/>
      <c r="S25" s="48"/>
      <c r="T25" s="48"/>
      <c r="U25" s="48"/>
      <c r="V25" s="48"/>
      <c r="W25" s="53" t="s">
        <v>39</v>
      </c>
      <c r="X25" s="53"/>
      <c r="Y25" s="53"/>
      <c r="Z25" s="53"/>
      <c r="AA25" s="53"/>
      <c r="AB25" s="53"/>
      <c r="AC25" s="53"/>
      <c r="AD25" s="53"/>
      <c r="AE25" s="53"/>
      <c r="AF25" s="48"/>
      <c r="AG25" s="48"/>
      <c r="AH25" s="48"/>
      <c r="AI25" s="48"/>
      <c r="AJ25" s="48"/>
      <c r="AK25" s="53" t="s">
        <v>40</v>
      </c>
      <c r="AL25" s="53"/>
      <c r="AM25" s="53"/>
      <c r="AN25" s="53"/>
      <c r="AO25" s="53"/>
      <c r="AP25" s="48"/>
      <c r="AQ25" s="52"/>
      <c r="BE25" s="40"/>
    </row>
    <row r="26" s="2" customFormat="1" ht="14.4" customHeight="1">
      <c r="B26" s="54"/>
      <c r="C26" s="55"/>
      <c r="D26" s="56" t="s">
        <v>41</v>
      </c>
      <c r="E26" s="55"/>
      <c r="F26" s="56" t="s">
        <v>42</v>
      </c>
      <c r="G26" s="55"/>
      <c r="H26" s="55"/>
      <c r="I26" s="55"/>
      <c r="J26" s="55"/>
      <c r="K26" s="55"/>
      <c r="L26" s="57">
        <v>0.20999999999999999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8">
        <f>ROUND(AZ51,2)</f>
        <v>0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8">
        <f>ROUND(AV51,2)</f>
        <v>0</v>
      </c>
      <c r="AL26" s="55"/>
      <c r="AM26" s="55"/>
      <c r="AN26" s="55"/>
      <c r="AO26" s="55"/>
      <c r="AP26" s="55"/>
      <c r="AQ26" s="59"/>
      <c r="BE26" s="40"/>
    </row>
    <row r="27" s="2" customFormat="1" ht="14.4" customHeight="1">
      <c r="B27" s="54"/>
      <c r="C27" s="55"/>
      <c r="D27" s="55"/>
      <c r="E27" s="55"/>
      <c r="F27" s="56" t="s">
        <v>43</v>
      </c>
      <c r="G27" s="55"/>
      <c r="H27" s="55"/>
      <c r="I27" s="55"/>
      <c r="J27" s="55"/>
      <c r="K27" s="55"/>
      <c r="L27" s="57">
        <v>0.14999999999999999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8">
        <f>ROUND(BA51,2)</f>
        <v>0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8">
        <f>ROUND(AW51,2)</f>
        <v>0</v>
      </c>
      <c r="AL27" s="55"/>
      <c r="AM27" s="55"/>
      <c r="AN27" s="55"/>
      <c r="AO27" s="55"/>
      <c r="AP27" s="55"/>
      <c r="AQ27" s="59"/>
      <c r="BE27" s="40"/>
    </row>
    <row r="28" hidden="1" s="2" customFormat="1" ht="14.4" customHeight="1">
      <c r="B28" s="54"/>
      <c r="C28" s="55"/>
      <c r="D28" s="55"/>
      <c r="E28" s="55"/>
      <c r="F28" s="56" t="s">
        <v>44</v>
      </c>
      <c r="G28" s="55"/>
      <c r="H28" s="55"/>
      <c r="I28" s="55"/>
      <c r="J28" s="55"/>
      <c r="K28" s="55"/>
      <c r="L28" s="57">
        <v>0.20999999999999999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>
        <f>ROUND(BB51,2)</f>
        <v>0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8">
        <v>0</v>
      </c>
      <c r="AL28" s="55"/>
      <c r="AM28" s="55"/>
      <c r="AN28" s="55"/>
      <c r="AO28" s="55"/>
      <c r="AP28" s="55"/>
      <c r="AQ28" s="59"/>
      <c r="BE28" s="40"/>
    </row>
    <row r="29" hidden="1" s="2" customFormat="1" ht="14.4" customHeight="1">
      <c r="B29" s="54"/>
      <c r="C29" s="55"/>
      <c r="D29" s="55"/>
      <c r="E29" s="55"/>
      <c r="F29" s="56" t="s">
        <v>45</v>
      </c>
      <c r="G29" s="55"/>
      <c r="H29" s="55"/>
      <c r="I29" s="55"/>
      <c r="J29" s="55"/>
      <c r="K29" s="55"/>
      <c r="L29" s="57">
        <v>0.14999999999999999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8">
        <f>ROUND(BC51,2)</f>
        <v>0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8">
        <v>0</v>
      </c>
      <c r="AL29" s="55"/>
      <c r="AM29" s="55"/>
      <c r="AN29" s="55"/>
      <c r="AO29" s="55"/>
      <c r="AP29" s="55"/>
      <c r="AQ29" s="59"/>
      <c r="BE29" s="40"/>
    </row>
    <row r="30" hidden="1" s="2" customFormat="1" ht="14.4" customHeight="1">
      <c r="B30" s="54"/>
      <c r="C30" s="55"/>
      <c r="D30" s="55"/>
      <c r="E30" s="55"/>
      <c r="F30" s="56" t="s">
        <v>46</v>
      </c>
      <c r="G30" s="55"/>
      <c r="H30" s="55"/>
      <c r="I30" s="55"/>
      <c r="J30" s="55"/>
      <c r="K30" s="55"/>
      <c r="L30" s="57">
        <v>0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8">
        <f>ROUND(BD51,2)</f>
        <v>0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8">
        <v>0</v>
      </c>
      <c r="AL30" s="55"/>
      <c r="AM30" s="55"/>
      <c r="AN30" s="55"/>
      <c r="AO30" s="55"/>
      <c r="AP30" s="55"/>
      <c r="AQ30" s="59"/>
      <c r="BE30" s="40"/>
    </row>
    <row r="31" s="1" customFormat="1" ht="6.96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52"/>
      <c r="BE31" s="40"/>
    </row>
    <row r="32" s="1" customFormat="1" ht="25.92" customHeight="1">
      <c r="B32" s="47"/>
      <c r="C32" s="60"/>
      <c r="D32" s="61" t="s">
        <v>47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 t="s">
        <v>48</v>
      </c>
      <c r="U32" s="62"/>
      <c r="V32" s="62"/>
      <c r="W32" s="62"/>
      <c r="X32" s="64" t="s">
        <v>49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5">
        <f>SUM(AK23:AK30)</f>
        <v>0</v>
      </c>
      <c r="AL32" s="62"/>
      <c r="AM32" s="62"/>
      <c r="AN32" s="62"/>
      <c r="AO32" s="66"/>
      <c r="AP32" s="60"/>
      <c r="AQ32" s="67"/>
      <c r="BE32" s="40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2"/>
    </row>
    <row r="34" s="1" customFormat="1" ht="6.96" customHeigh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</row>
    <row r="38" s="1" customFormat="1" ht="6.9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47"/>
    </row>
    <row r="39" s="1" customFormat="1" ht="36.96" customHeight="1">
      <c r="B39" s="47"/>
      <c r="C39" s="73" t="s">
        <v>50</v>
      </c>
      <c r="AR39" s="47"/>
    </row>
    <row r="40" s="1" customFormat="1" ht="6.96" customHeight="1">
      <c r="B40" s="47"/>
      <c r="AR40" s="47"/>
    </row>
    <row r="41" s="3" customFormat="1" ht="14.4" customHeight="1">
      <c r="B41" s="74"/>
      <c r="C41" s="75" t="s">
        <v>16</v>
      </c>
      <c r="L41" s="3" t="str">
        <f>K5</f>
        <v>JIZBICKA</v>
      </c>
      <c r="AR41" s="74"/>
    </row>
    <row r="42" s="4" customFormat="1" ht="36.96" customHeight="1">
      <c r="B42" s="76"/>
      <c r="C42" s="77" t="s">
        <v>19</v>
      </c>
      <c r="L42" s="78" t="str">
        <f>K6</f>
        <v>Park s přírodním dětským hřištěm - Jizbická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R42" s="76"/>
    </row>
    <row r="43" s="1" customFormat="1" ht="6.96" customHeight="1">
      <c r="B43" s="47"/>
      <c r="AR43" s="47"/>
    </row>
    <row r="44" s="1" customFormat="1">
      <c r="B44" s="47"/>
      <c r="C44" s="75" t="s">
        <v>23</v>
      </c>
      <c r="L44" s="79" t="str">
        <f>IF(K8="","",K8)</f>
        <v>Praha 20 Horní Počernice</v>
      </c>
      <c r="AI44" s="75" t="s">
        <v>25</v>
      </c>
      <c r="AM44" s="80" t="str">
        <f>IF(AN8= "","",AN8)</f>
        <v>24. 8. 2018</v>
      </c>
      <c r="AN44" s="80"/>
      <c r="AR44" s="47"/>
    </row>
    <row r="45" s="1" customFormat="1" ht="6.96" customHeight="1">
      <c r="B45" s="47"/>
      <c r="AR45" s="47"/>
    </row>
    <row r="46" s="1" customFormat="1">
      <c r="B46" s="47"/>
      <c r="C46" s="75" t="s">
        <v>27</v>
      </c>
      <c r="L46" s="3" t="str">
        <f>IF(E11= "","",E11)</f>
        <v>Městská část Praha 20 Horní Počernice</v>
      </c>
      <c r="AI46" s="75" t="s">
        <v>33</v>
      </c>
      <c r="AM46" s="3" t="str">
        <f>IF(E17="","",E17)</f>
        <v>terra florida v.o.s.</v>
      </c>
      <c r="AN46" s="3"/>
      <c r="AO46" s="3"/>
      <c r="AP46" s="3"/>
      <c r="AR46" s="47"/>
      <c r="AS46" s="81" t="s">
        <v>51</v>
      </c>
      <c r="AT46" s="82"/>
      <c r="AU46" s="83"/>
      <c r="AV46" s="83"/>
      <c r="AW46" s="83"/>
      <c r="AX46" s="83"/>
      <c r="AY46" s="83"/>
      <c r="AZ46" s="83"/>
      <c r="BA46" s="83"/>
      <c r="BB46" s="83"/>
      <c r="BC46" s="83"/>
      <c r="BD46" s="84"/>
    </row>
    <row r="47" s="1" customFormat="1">
      <c r="B47" s="47"/>
      <c r="C47" s="75" t="s">
        <v>31</v>
      </c>
      <c r="L47" s="3" t="str">
        <f>IF(E14= "Vyplň údaj","",E14)</f>
        <v/>
      </c>
      <c r="AR47" s="47"/>
      <c r="AS47" s="85"/>
      <c r="AT47" s="56"/>
      <c r="AU47" s="48"/>
      <c r="AV47" s="48"/>
      <c r="AW47" s="48"/>
      <c r="AX47" s="48"/>
      <c r="AY47" s="48"/>
      <c r="AZ47" s="48"/>
      <c r="BA47" s="48"/>
      <c r="BB47" s="48"/>
      <c r="BC47" s="48"/>
      <c r="BD47" s="86"/>
    </row>
    <row r="48" s="1" customFormat="1" ht="10.8" customHeight="1">
      <c r="B48" s="47"/>
      <c r="AR48" s="47"/>
      <c r="AS48" s="85"/>
      <c r="AT48" s="56"/>
      <c r="AU48" s="48"/>
      <c r="AV48" s="48"/>
      <c r="AW48" s="48"/>
      <c r="AX48" s="48"/>
      <c r="AY48" s="48"/>
      <c r="AZ48" s="48"/>
      <c r="BA48" s="48"/>
      <c r="BB48" s="48"/>
      <c r="BC48" s="48"/>
      <c r="BD48" s="86"/>
    </row>
    <row r="49" s="1" customFormat="1" ht="29.28" customHeight="1">
      <c r="B49" s="47"/>
      <c r="C49" s="87" t="s">
        <v>52</v>
      </c>
      <c r="D49" s="88"/>
      <c r="E49" s="88"/>
      <c r="F49" s="88"/>
      <c r="G49" s="88"/>
      <c r="H49" s="89"/>
      <c r="I49" s="90" t="s">
        <v>53</v>
      </c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91" t="s">
        <v>54</v>
      </c>
      <c r="AH49" s="88"/>
      <c r="AI49" s="88"/>
      <c r="AJ49" s="88"/>
      <c r="AK49" s="88"/>
      <c r="AL49" s="88"/>
      <c r="AM49" s="88"/>
      <c r="AN49" s="90" t="s">
        <v>55</v>
      </c>
      <c r="AO49" s="88"/>
      <c r="AP49" s="88"/>
      <c r="AQ49" s="92" t="s">
        <v>56</v>
      </c>
      <c r="AR49" s="47"/>
      <c r="AS49" s="93" t="s">
        <v>57</v>
      </c>
      <c r="AT49" s="94" t="s">
        <v>58</v>
      </c>
      <c r="AU49" s="94" t="s">
        <v>59</v>
      </c>
      <c r="AV49" s="94" t="s">
        <v>60</v>
      </c>
      <c r="AW49" s="94" t="s">
        <v>61</v>
      </c>
      <c r="AX49" s="94" t="s">
        <v>62</v>
      </c>
      <c r="AY49" s="94" t="s">
        <v>63</v>
      </c>
      <c r="AZ49" s="94" t="s">
        <v>64</v>
      </c>
      <c r="BA49" s="94" t="s">
        <v>65</v>
      </c>
      <c r="BB49" s="94" t="s">
        <v>66</v>
      </c>
      <c r="BC49" s="94" t="s">
        <v>67</v>
      </c>
      <c r="BD49" s="95" t="s">
        <v>68</v>
      </c>
    </row>
    <row r="50" s="1" customFormat="1" ht="10.8" customHeight="1">
      <c r="B50" s="47"/>
      <c r="AR50" s="47"/>
      <c r="AS50" s="96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="4" customFormat="1" ht="32.4" customHeight="1">
      <c r="B51" s="76"/>
      <c r="C51" s="97" t="s">
        <v>69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9">
        <f>ROUND(SUM(AG52:AG58),2)</f>
        <v>0</v>
      </c>
      <c r="AH51" s="99"/>
      <c r="AI51" s="99"/>
      <c r="AJ51" s="99"/>
      <c r="AK51" s="99"/>
      <c r="AL51" s="99"/>
      <c r="AM51" s="99"/>
      <c r="AN51" s="100">
        <f>SUM(AG51,AT51)</f>
        <v>0</v>
      </c>
      <c r="AO51" s="100"/>
      <c r="AP51" s="100"/>
      <c r="AQ51" s="101" t="s">
        <v>5</v>
      </c>
      <c r="AR51" s="76"/>
      <c r="AS51" s="102">
        <f>ROUND(SUM(AS52:AS58),2)</f>
        <v>0</v>
      </c>
      <c r="AT51" s="103">
        <f>ROUND(SUM(AV51:AW51),2)</f>
        <v>0</v>
      </c>
      <c r="AU51" s="104">
        <f>ROUND(SUM(AU52:AU58),5)</f>
        <v>0</v>
      </c>
      <c r="AV51" s="103">
        <f>ROUND(AZ51*L26,2)</f>
        <v>0</v>
      </c>
      <c r="AW51" s="103">
        <f>ROUND(BA51*L27,2)</f>
        <v>0</v>
      </c>
      <c r="AX51" s="103">
        <f>ROUND(BB51*L26,2)</f>
        <v>0</v>
      </c>
      <c r="AY51" s="103">
        <f>ROUND(BC51*L27,2)</f>
        <v>0</v>
      </c>
      <c r="AZ51" s="103">
        <f>ROUND(SUM(AZ52:AZ58),2)</f>
        <v>0</v>
      </c>
      <c r="BA51" s="103">
        <f>ROUND(SUM(BA52:BA58),2)</f>
        <v>0</v>
      </c>
      <c r="BB51" s="103">
        <f>ROUND(SUM(BB52:BB58),2)</f>
        <v>0</v>
      </c>
      <c r="BC51" s="103">
        <f>ROUND(SUM(BC52:BC58),2)</f>
        <v>0</v>
      </c>
      <c r="BD51" s="105">
        <f>ROUND(SUM(BD52:BD58),2)</f>
        <v>0</v>
      </c>
      <c r="BS51" s="77" t="s">
        <v>70</v>
      </c>
      <c r="BT51" s="77" t="s">
        <v>71</v>
      </c>
      <c r="BU51" s="106" t="s">
        <v>72</v>
      </c>
      <c r="BV51" s="77" t="s">
        <v>73</v>
      </c>
      <c r="BW51" s="77" t="s">
        <v>7</v>
      </c>
      <c r="BX51" s="77" t="s">
        <v>74</v>
      </c>
      <c r="CL51" s="77" t="s">
        <v>5</v>
      </c>
    </row>
    <row r="52" s="5" customFormat="1" ht="16.5" customHeight="1">
      <c r="A52" s="107" t="s">
        <v>75</v>
      </c>
      <c r="B52" s="108"/>
      <c r="C52" s="109"/>
      <c r="D52" s="110" t="s">
        <v>76</v>
      </c>
      <c r="E52" s="110"/>
      <c r="F52" s="110"/>
      <c r="G52" s="110"/>
      <c r="H52" s="110"/>
      <c r="I52" s="111"/>
      <c r="J52" s="110" t="s">
        <v>77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2">
        <f>'D01 - Komunikace'!J27</f>
        <v>0</v>
      </c>
      <c r="AH52" s="111"/>
      <c r="AI52" s="111"/>
      <c r="AJ52" s="111"/>
      <c r="AK52" s="111"/>
      <c r="AL52" s="111"/>
      <c r="AM52" s="111"/>
      <c r="AN52" s="112">
        <f>SUM(AG52,AT52)</f>
        <v>0</v>
      </c>
      <c r="AO52" s="111"/>
      <c r="AP52" s="111"/>
      <c r="AQ52" s="113" t="s">
        <v>78</v>
      </c>
      <c r="AR52" s="108"/>
      <c r="AS52" s="114">
        <v>0</v>
      </c>
      <c r="AT52" s="115">
        <f>ROUND(SUM(AV52:AW52),2)</f>
        <v>0</v>
      </c>
      <c r="AU52" s="116">
        <f>'D01 - Komunikace'!P88</f>
        <v>0</v>
      </c>
      <c r="AV52" s="115">
        <f>'D01 - Komunikace'!J30</f>
        <v>0</v>
      </c>
      <c r="AW52" s="115">
        <f>'D01 - Komunikace'!J31</f>
        <v>0</v>
      </c>
      <c r="AX52" s="115">
        <f>'D01 - Komunikace'!J32</f>
        <v>0</v>
      </c>
      <c r="AY52" s="115">
        <f>'D01 - Komunikace'!J33</f>
        <v>0</v>
      </c>
      <c r="AZ52" s="115">
        <f>'D01 - Komunikace'!F30</f>
        <v>0</v>
      </c>
      <c r="BA52" s="115">
        <f>'D01 - Komunikace'!F31</f>
        <v>0</v>
      </c>
      <c r="BB52" s="115">
        <f>'D01 - Komunikace'!F32</f>
        <v>0</v>
      </c>
      <c r="BC52" s="115">
        <f>'D01 - Komunikace'!F33</f>
        <v>0</v>
      </c>
      <c r="BD52" s="117">
        <f>'D01 - Komunikace'!F34</f>
        <v>0</v>
      </c>
      <c r="BT52" s="118" t="s">
        <v>79</v>
      </c>
      <c r="BV52" s="118" t="s">
        <v>73</v>
      </c>
      <c r="BW52" s="118" t="s">
        <v>80</v>
      </c>
      <c r="BX52" s="118" t="s">
        <v>7</v>
      </c>
      <c r="CL52" s="118" t="s">
        <v>5</v>
      </c>
      <c r="CM52" s="118" t="s">
        <v>81</v>
      </c>
    </row>
    <row r="53" s="5" customFormat="1" ht="16.5" customHeight="1">
      <c r="A53" s="107" t="s">
        <v>75</v>
      </c>
      <c r="B53" s="108"/>
      <c r="C53" s="109"/>
      <c r="D53" s="110" t="s">
        <v>82</v>
      </c>
      <c r="E53" s="110"/>
      <c r="F53" s="110"/>
      <c r="G53" s="110"/>
      <c r="H53" s="110"/>
      <c r="I53" s="111"/>
      <c r="J53" s="110" t="s">
        <v>83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2">
        <f>'D02 - Opěrná zeď a rampa'!J27</f>
        <v>0</v>
      </c>
      <c r="AH53" s="111"/>
      <c r="AI53" s="111"/>
      <c r="AJ53" s="111"/>
      <c r="AK53" s="111"/>
      <c r="AL53" s="111"/>
      <c r="AM53" s="111"/>
      <c r="AN53" s="112">
        <f>SUM(AG53,AT53)</f>
        <v>0</v>
      </c>
      <c r="AO53" s="111"/>
      <c r="AP53" s="111"/>
      <c r="AQ53" s="113" t="s">
        <v>78</v>
      </c>
      <c r="AR53" s="108"/>
      <c r="AS53" s="114">
        <v>0</v>
      </c>
      <c r="AT53" s="115">
        <f>ROUND(SUM(AV53:AW53),2)</f>
        <v>0</v>
      </c>
      <c r="AU53" s="116">
        <f>'D02 - Opěrná zeď a rampa'!P89</f>
        <v>0</v>
      </c>
      <c r="AV53" s="115">
        <f>'D02 - Opěrná zeď a rampa'!J30</f>
        <v>0</v>
      </c>
      <c r="AW53" s="115">
        <f>'D02 - Opěrná zeď a rampa'!J31</f>
        <v>0</v>
      </c>
      <c r="AX53" s="115">
        <f>'D02 - Opěrná zeď a rampa'!J32</f>
        <v>0</v>
      </c>
      <c r="AY53" s="115">
        <f>'D02 - Opěrná zeď a rampa'!J33</f>
        <v>0</v>
      </c>
      <c r="AZ53" s="115">
        <f>'D02 - Opěrná zeď a rampa'!F30</f>
        <v>0</v>
      </c>
      <c r="BA53" s="115">
        <f>'D02 - Opěrná zeď a rampa'!F31</f>
        <v>0</v>
      </c>
      <c r="BB53" s="115">
        <f>'D02 - Opěrná zeď a rampa'!F32</f>
        <v>0</v>
      </c>
      <c r="BC53" s="115">
        <f>'D02 - Opěrná zeď a rampa'!F33</f>
        <v>0</v>
      </c>
      <c r="BD53" s="117">
        <f>'D02 - Opěrná zeď a rampa'!F34</f>
        <v>0</v>
      </c>
      <c r="BT53" s="118" t="s">
        <v>79</v>
      </c>
      <c r="BV53" s="118" t="s">
        <v>73</v>
      </c>
      <c r="BW53" s="118" t="s">
        <v>84</v>
      </c>
      <c r="BX53" s="118" t="s">
        <v>7</v>
      </c>
      <c r="CL53" s="118" t="s">
        <v>5</v>
      </c>
      <c r="CM53" s="118" t="s">
        <v>81</v>
      </c>
    </row>
    <row r="54" s="5" customFormat="1" ht="16.5" customHeight="1">
      <c r="A54" s="107" t="s">
        <v>75</v>
      </c>
      <c r="B54" s="108"/>
      <c r="C54" s="109"/>
      <c r="D54" s="110" t="s">
        <v>85</v>
      </c>
      <c r="E54" s="110"/>
      <c r="F54" s="110"/>
      <c r="G54" s="110"/>
      <c r="H54" s="110"/>
      <c r="I54" s="111"/>
      <c r="J54" s="110" t="s">
        <v>86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2">
        <f>'D03 - Oplocení'!J27</f>
        <v>0</v>
      </c>
      <c r="AH54" s="111"/>
      <c r="AI54" s="111"/>
      <c r="AJ54" s="111"/>
      <c r="AK54" s="111"/>
      <c r="AL54" s="111"/>
      <c r="AM54" s="111"/>
      <c r="AN54" s="112">
        <f>SUM(AG54,AT54)</f>
        <v>0</v>
      </c>
      <c r="AO54" s="111"/>
      <c r="AP54" s="111"/>
      <c r="AQ54" s="113" t="s">
        <v>78</v>
      </c>
      <c r="AR54" s="108"/>
      <c r="AS54" s="114">
        <v>0</v>
      </c>
      <c r="AT54" s="115">
        <f>ROUND(SUM(AV54:AW54),2)</f>
        <v>0</v>
      </c>
      <c r="AU54" s="116">
        <f>'D03 - Oplocení'!P82</f>
        <v>0</v>
      </c>
      <c r="AV54" s="115">
        <f>'D03 - Oplocení'!J30</f>
        <v>0</v>
      </c>
      <c r="AW54" s="115">
        <f>'D03 - Oplocení'!J31</f>
        <v>0</v>
      </c>
      <c r="AX54" s="115">
        <f>'D03 - Oplocení'!J32</f>
        <v>0</v>
      </c>
      <c r="AY54" s="115">
        <f>'D03 - Oplocení'!J33</f>
        <v>0</v>
      </c>
      <c r="AZ54" s="115">
        <f>'D03 - Oplocení'!F30</f>
        <v>0</v>
      </c>
      <c r="BA54" s="115">
        <f>'D03 - Oplocení'!F31</f>
        <v>0</v>
      </c>
      <c r="BB54" s="115">
        <f>'D03 - Oplocení'!F32</f>
        <v>0</v>
      </c>
      <c r="BC54" s="115">
        <f>'D03 - Oplocení'!F33</f>
        <v>0</v>
      </c>
      <c r="BD54" s="117">
        <f>'D03 - Oplocení'!F34</f>
        <v>0</v>
      </c>
      <c r="BT54" s="118" t="s">
        <v>79</v>
      </c>
      <c r="BV54" s="118" t="s">
        <v>73</v>
      </c>
      <c r="BW54" s="118" t="s">
        <v>87</v>
      </c>
      <c r="BX54" s="118" t="s">
        <v>7</v>
      </c>
      <c r="CL54" s="118" t="s">
        <v>5</v>
      </c>
      <c r="CM54" s="118" t="s">
        <v>81</v>
      </c>
    </row>
    <row r="55" s="5" customFormat="1" ht="16.5" customHeight="1">
      <c r="A55" s="107" t="s">
        <v>75</v>
      </c>
      <c r="B55" s="108"/>
      <c r="C55" s="109"/>
      <c r="D55" s="110" t="s">
        <v>88</v>
      </c>
      <c r="E55" s="110"/>
      <c r="F55" s="110"/>
      <c r="G55" s="110"/>
      <c r="H55" s="110"/>
      <c r="I55" s="111"/>
      <c r="J55" s="110" t="s">
        <v>89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'D04 - Krajinářské úpravy'!J27</f>
        <v>0</v>
      </c>
      <c r="AH55" s="111"/>
      <c r="AI55" s="111"/>
      <c r="AJ55" s="111"/>
      <c r="AK55" s="111"/>
      <c r="AL55" s="111"/>
      <c r="AM55" s="111"/>
      <c r="AN55" s="112">
        <f>SUM(AG55,AT55)</f>
        <v>0</v>
      </c>
      <c r="AO55" s="111"/>
      <c r="AP55" s="111"/>
      <c r="AQ55" s="113" t="s">
        <v>78</v>
      </c>
      <c r="AR55" s="108"/>
      <c r="AS55" s="114">
        <v>0</v>
      </c>
      <c r="AT55" s="115">
        <f>ROUND(SUM(AV55:AW55),2)</f>
        <v>0</v>
      </c>
      <c r="AU55" s="116">
        <f>'D04 - Krajinářské úpravy'!P84</f>
        <v>0</v>
      </c>
      <c r="AV55" s="115">
        <f>'D04 - Krajinářské úpravy'!J30</f>
        <v>0</v>
      </c>
      <c r="AW55" s="115">
        <f>'D04 - Krajinářské úpravy'!J31</f>
        <v>0</v>
      </c>
      <c r="AX55" s="115">
        <f>'D04 - Krajinářské úpravy'!J32</f>
        <v>0</v>
      </c>
      <c r="AY55" s="115">
        <f>'D04 - Krajinářské úpravy'!J33</f>
        <v>0</v>
      </c>
      <c r="AZ55" s="115">
        <f>'D04 - Krajinářské úpravy'!F30</f>
        <v>0</v>
      </c>
      <c r="BA55" s="115">
        <f>'D04 - Krajinářské úpravy'!F31</f>
        <v>0</v>
      </c>
      <c r="BB55" s="115">
        <f>'D04 - Krajinářské úpravy'!F32</f>
        <v>0</v>
      </c>
      <c r="BC55" s="115">
        <f>'D04 - Krajinářské úpravy'!F33</f>
        <v>0</v>
      </c>
      <c r="BD55" s="117">
        <f>'D04 - Krajinářské úpravy'!F34</f>
        <v>0</v>
      </c>
      <c r="BT55" s="118" t="s">
        <v>79</v>
      </c>
      <c r="BV55" s="118" t="s">
        <v>73</v>
      </c>
      <c r="BW55" s="118" t="s">
        <v>90</v>
      </c>
      <c r="BX55" s="118" t="s">
        <v>7</v>
      </c>
      <c r="CL55" s="118" t="s">
        <v>5</v>
      </c>
      <c r="CM55" s="118" t="s">
        <v>81</v>
      </c>
    </row>
    <row r="56" s="5" customFormat="1" ht="16.5" customHeight="1">
      <c r="A56" s="107" t="s">
        <v>75</v>
      </c>
      <c r="B56" s="108"/>
      <c r="C56" s="109"/>
      <c r="D56" s="110" t="s">
        <v>91</v>
      </c>
      <c r="E56" s="110"/>
      <c r="F56" s="110"/>
      <c r="G56" s="110"/>
      <c r="H56" s="110"/>
      <c r="I56" s="111"/>
      <c r="J56" s="110" t="s">
        <v>92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2">
        <f>'D06 - Vodovodní přípojka'!J27</f>
        <v>0</v>
      </c>
      <c r="AH56" s="111"/>
      <c r="AI56" s="111"/>
      <c r="AJ56" s="111"/>
      <c r="AK56" s="111"/>
      <c r="AL56" s="111"/>
      <c r="AM56" s="111"/>
      <c r="AN56" s="112">
        <f>SUM(AG56,AT56)</f>
        <v>0</v>
      </c>
      <c r="AO56" s="111"/>
      <c r="AP56" s="111"/>
      <c r="AQ56" s="113" t="s">
        <v>78</v>
      </c>
      <c r="AR56" s="108"/>
      <c r="AS56" s="114">
        <v>0</v>
      </c>
      <c r="AT56" s="115">
        <f>ROUND(SUM(AV56:AW56),2)</f>
        <v>0</v>
      </c>
      <c r="AU56" s="116">
        <f>'D06 - Vodovodní přípojka'!P88</f>
        <v>0</v>
      </c>
      <c r="AV56" s="115">
        <f>'D06 - Vodovodní přípojka'!J30</f>
        <v>0</v>
      </c>
      <c r="AW56" s="115">
        <f>'D06 - Vodovodní přípojka'!J31</f>
        <v>0</v>
      </c>
      <c r="AX56" s="115">
        <f>'D06 - Vodovodní přípojka'!J32</f>
        <v>0</v>
      </c>
      <c r="AY56" s="115">
        <f>'D06 - Vodovodní přípojka'!J33</f>
        <v>0</v>
      </c>
      <c r="AZ56" s="115">
        <f>'D06 - Vodovodní přípojka'!F30</f>
        <v>0</v>
      </c>
      <c r="BA56" s="115">
        <f>'D06 - Vodovodní přípojka'!F31</f>
        <v>0</v>
      </c>
      <c r="BB56" s="115">
        <f>'D06 - Vodovodní přípojka'!F32</f>
        <v>0</v>
      </c>
      <c r="BC56" s="115">
        <f>'D06 - Vodovodní přípojka'!F33</f>
        <v>0</v>
      </c>
      <c r="BD56" s="117">
        <f>'D06 - Vodovodní přípojka'!F34</f>
        <v>0</v>
      </c>
      <c r="BT56" s="118" t="s">
        <v>79</v>
      </c>
      <c r="BV56" s="118" t="s">
        <v>73</v>
      </c>
      <c r="BW56" s="118" t="s">
        <v>93</v>
      </c>
      <c r="BX56" s="118" t="s">
        <v>7</v>
      </c>
      <c r="CL56" s="118" t="s">
        <v>5</v>
      </c>
      <c r="CM56" s="118" t="s">
        <v>81</v>
      </c>
    </row>
    <row r="57" s="5" customFormat="1" ht="16.5" customHeight="1">
      <c r="A57" s="107" t="s">
        <v>75</v>
      </c>
      <c r="B57" s="108"/>
      <c r="C57" s="109"/>
      <c r="D57" s="110" t="s">
        <v>94</v>
      </c>
      <c r="E57" s="110"/>
      <c r="F57" s="110"/>
      <c r="G57" s="110"/>
      <c r="H57" s="110"/>
      <c r="I57" s="111"/>
      <c r="J57" s="110" t="s">
        <v>95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2">
        <f>'D07 - Veřejné osvětlení'!J27</f>
        <v>0</v>
      </c>
      <c r="AH57" s="111"/>
      <c r="AI57" s="111"/>
      <c r="AJ57" s="111"/>
      <c r="AK57" s="111"/>
      <c r="AL57" s="111"/>
      <c r="AM57" s="111"/>
      <c r="AN57" s="112">
        <f>SUM(AG57,AT57)</f>
        <v>0</v>
      </c>
      <c r="AO57" s="111"/>
      <c r="AP57" s="111"/>
      <c r="AQ57" s="113" t="s">
        <v>78</v>
      </c>
      <c r="AR57" s="108"/>
      <c r="AS57" s="114">
        <v>0</v>
      </c>
      <c r="AT57" s="115">
        <f>ROUND(SUM(AV57:AW57),2)</f>
        <v>0</v>
      </c>
      <c r="AU57" s="116">
        <f>'D07 - Veřejné osvětlení'!P80</f>
        <v>0</v>
      </c>
      <c r="AV57" s="115">
        <f>'D07 - Veřejné osvětlení'!J30</f>
        <v>0</v>
      </c>
      <c r="AW57" s="115">
        <f>'D07 - Veřejné osvětlení'!J31</f>
        <v>0</v>
      </c>
      <c r="AX57" s="115">
        <f>'D07 - Veřejné osvětlení'!J32</f>
        <v>0</v>
      </c>
      <c r="AY57" s="115">
        <f>'D07 - Veřejné osvětlení'!J33</f>
        <v>0</v>
      </c>
      <c r="AZ57" s="115">
        <f>'D07 - Veřejné osvětlení'!F30</f>
        <v>0</v>
      </c>
      <c r="BA57" s="115">
        <f>'D07 - Veřejné osvětlení'!F31</f>
        <v>0</v>
      </c>
      <c r="BB57" s="115">
        <f>'D07 - Veřejné osvětlení'!F32</f>
        <v>0</v>
      </c>
      <c r="BC57" s="115">
        <f>'D07 - Veřejné osvětlení'!F33</f>
        <v>0</v>
      </c>
      <c r="BD57" s="117">
        <f>'D07 - Veřejné osvětlení'!F34</f>
        <v>0</v>
      </c>
      <c r="BT57" s="118" t="s">
        <v>79</v>
      </c>
      <c r="BV57" s="118" t="s">
        <v>73</v>
      </c>
      <c r="BW57" s="118" t="s">
        <v>96</v>
      </c>
      <c r="BX57" s="118" t="s">
        <v>7</v>
      </c>
      <c r="CL57" s="118" t="s">
        <v>5</v>
      </c>
      <c r="CM57" s="118" t="s">
        <v>81</v>
      </c>
    </row>
    <row r="58" s="5" customFormat="1" ht="16.5" customHeight="1">
      <c r="A58" s="107" t="s">
        <v>75</v>
      </c>
      <c r="B58" s="108"/>
      <c r="C58" s="109"/>
      <c r="D58" s="110" t="s">
        <v>97</v>
      </c>
      <c r="E58" s="110"/>
      <c r="F58" s="110"/>
      <c r="G58" s="110"/>
      <c r="H58" s="110"/>
      <c r="I58" s="111"/>
      <c r="J58" s="110" t="s">
        <v>98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2">
        <f>'D08 - Vsakovací průlehy'!J27</f>
        <v>0</v>
      </c>
      <c r="AH58" s="111"/>
      <c r="AI58" s="111"/>
      <c r="AJ58" s="111"/>
      <c r="AK58" s="111"/>
      <c r="AL58" s="111"/>
      <c r="AM58" s="111"/>
      <c r="AN58" s="112">
        <f>SUM(AG58,AT58)</f>
        <v>0</v>
      </c>
      <c r="AO58" s="111"/>
      <c r="AP58" s="111"/>
      <c r="AQ58" s="113" t="s">
        <v>78</v>
      </c>
      <c r="AR58" s="108"/>
      <c r="AS58" s="119">
        <v>0</v>
      </c>
      <c r="AT58" s="120">
        <f>ROUND(SUM(AV58:AW58),2)</f>
        <v>0</v>
      </c>
      <c r="AU58" s="121">
        <f>'D08 - Vsakovací průlehy'!P82</f>
        <v>0</v>
      </c>
      <c r="AV58" s="120">
        <f>'D08 - Vsakovací průlehy'!J30</f>
        <v>0</v>
      </c>
      <c r="AW58" s="120">
        <f>'D08 - Vsakovací průlehy'!J31</f>
        <v>0</v>
      </c>
      <c r="AX58" s="120">
        <f>'D08 - Vsakovací průlehy'!J32</f>
        <v>0</v>
      </c>
      <c r="AY58" s="120">
        <f>'D08 - Vsakovací průlehy'!J33</f>
        <v>0</v>
      </c>
      <c r="AZ58" s="120">
        <f>'D08 - Vsakovací průlehy'!F30</f>
        <v>0</v>
      </c>
      <c r="BA58" s="120">
        <f>'D08 - Vsakovací průlehy'!F31</f>
        <v>0</v>
      </c>
      <c r="BB58" s="120">
        <f>'D08 - Vsakovací průlehy'!F32</f>
        <v>0</v>
      </c>
      <c r="BC58" s="120">
        <f>'D08 - Vsakovací průlehy'!F33</f>
        <v>0</v>
      </c>
      <c r="BD58" s="122">
        <f>'D08 - Vsakovací průlehy'!F34</f>
        <v>0</v>
      </c>
      <c r="BT58" s="118" t="s">
        <v>79</v>
      </c>
      <c r="BV58" s="118" t="s">
        <v>73</v>
      </c>
      <c r="BW58" s="118" t="s">
        <v>99</v>
      </c>
      <c r="BX58" s="118" t="s">
        <v>7</v>
      </c>
      <c r="CL58" s="118" t="s">
        <v>5</v>
      </c>
      <c r="CM58" s="118" t="s">
        <v>81</v>
      </c>
    </row>
    <row r="59" s="1" customFormat="1" ht="30" customHeight="1">
      <c r="B59" s="47"/>
      <c r="AR59" s="47"/>
    </row>
    <row r="60" s="1" customFormat="1" ht="6.96" customHeight="1">
      <c r="B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47"/>
    </row>
  </sheetData>
  <mergeCells count="65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7:AP57"/>
    <mergeCell ref="AN53:AP53"/>
    <mergeCell ref="AN52:AP52"/>
    <mergeCell ref="AG52:AM52"/>
    <mergeCell ref="AG53:AM53"/>
    <mergeCell ref="AN54:AP54"/>
    <mergeCell ref="AG54:AM54"/>
    <mergeCell ref="AN55:AP55"/>
    <mergeCell ref="AG55:AM55"/>
    <mergeCell ref="AN56:AP56"/>
    <mergeCell ref="AG56:AM56"/>
    <mergeCell ref="AG57:AM57"/>
    <mergeCell ref="AN58:AP58"/>
    <mergeCell ref="AG58:AM58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D58:H58"/>
    <mergeCell ref="C49:G49"/>
    <mergeCell ref="D52:H52"/>
    <mergeCell ref="D53:H53"/>
    <mergeCell ref="D54:H54"/>
    <mergeCell ref="D55:H55"/>
    <mergeCell ref="D56:H56"/>
    <mergeCell ref="D57:H57"/>
    <mergeCell ref="AM46:AP46"/>
    <mergeCell ref="AS46:AT48"/>
    <mergeCell ref="AN49:AP49"/>
    <mergeCell ref="L42:AO42"/>
    <mergeCell ref="AM44:AN44"/>
    <mergeCell ref="I49:AF49"/>
    <mergeCell ref="AG49:AM49"/>
    <mergeCell ref="J53:AF53"/>
    <mergeCell ref="J54:AF54"/>
    <mergeCell ref="J55:AF55"/>
    <mergeCell ref="J56:AF56"/>
    <mergeCell ref="J57:AF57"/>
    <mergeCell ref="J58:AF58"/>
  </mergeCells>
  <hyperlinks>
    <hyperlink ref="K1:S1" location="C2" display="1) Rekapitulace stavby"/>
    <hyperlink ref="W1:AI1" location="C51" display="2) Rekapitulace objektů stavby a soupisů prací"/>
    <hyperlink ref="A52" location="'D01 - Komunikace'!C2" display="/"/>
    <hyperlink ref="A53" location="'D02 - Opěrná zeď a rampa'!C2" display="/"/>
    <hyperlink ref="A54" location="'D03 - Oplocení'!C2" display="/"/>
    <hyperlink ref="A55" location="'D04 - Krajinářské úpravy'!C2" display="/"/>
    <hyperlink ref="A56" location="'D06 - Vodovodní přípojka'!C2" display="/"/>
    <hyperlink ref="A57" location="'D07 - Veřejné osvětlení'!C2" display="/"/>
    <hyperlink ref="A58" location="'D08 - Vsakovací průlehy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24"/>
      <c r="C1" s="124"/>
      <c r="D1" s="125" t="s">
        <v>1</v>
      </c>
      <c r="E1" s="124"/>
      <c r="F1" s="126" t="s">
        <v>100</v>
      </c>
      <c r="G1" s="126" t="s">
        <v>101</v>
      </c>
      <c r="H1" s="126"/>
      <c r="I1" s="127"/>
      <c r="J1" s="126" t="s">
        <v>102</v>
      </c>
      <c r="K1" s="125" t="s">
        <v>103</v>
      </c>
      <c r="L1" s="126" t="s">
        <v>104</v>
      </c>
      <c r="M1" s="126"/>
      <c r="N1" s="126"/>
      <c r="O1" s="126"/>
      <c r="P1" s="126"/>
      <c r="Q1" s="126"/>
      <c r="R1" s="126"/>
      <c r="S1" s="126"/>
      <c r="T1" s="126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80</v>
      </c>
    </row>
    <row r="3" ht="6.96" customHeight="1">
      <c r="B3" s="26"/>
      <c r="C3" s="27"/>
      <c r="D3" s="27"/>
      <c r="E3" s="27"/>
      <c r="F3" s="27"/>
      <c r="G3" s="27"/>
      <c r="H3" s="27"/>
      <c r="I3" s="128"/>
      <c r="J3" s="27"/>
      <c r="K3" s="28"/>
      <c r="AT3" s="25" t="s">
        <v>81</v>
      </c>
    </row>
    <row r="4" ht="36.96" customHeight="1">
      <c r="B4" s="29"/>
      <c r="C4" s="30"/>
      <c r="D4" s="31" t="s">
        <v>105</v>
      </c>
      <c r="E4" s="30"/>
      <c r="F4" s="30"/>
      <c r="G4" s="30"/>
      <c r="H4" s="30"/>
      <c r="I4" s="129"/>
      <c r="J4" s="30"/>
      <c r="K4" s="32"/>
      <c r="M4" s="33" t="s">
        <v>13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29"/>
      <c r="J5" s="30"/>
      <c r="K5" s="32"/>
    </row>
    <row r="6">
      <c r="B6" s="29"/>
      <c r="C6" s="30"/>
      <c r="D6" s="41" t="s">
        <v>19</v>
      </c>
      <c r="E6" s="30"/>
      <c r="F6" s="30"/>
      <c r="G6" s="30"/>
      <c r="H6" s="30"/>
      <c r="I6" s="129"/>
      <c r="J6" s="30"/>
      <c r="K6" s="32"/>
    </row>
    <row r="7" ht="16.5" customHeight="1">
      <c r="B7" s="29"/>
      <c r="C7" s="30"/>
      <c r="D7" s="30"/>
      <c r="E7" s="130" t="str">
        <f>'Rekapitulace stavby'!K6</f>
        <v>Park s přírodním dětským hřištěm - Jizbická</v>
      </c>
      <c r="F7" s="41"/>
      <c r="G7" s="41"/>
      <c r="H7" s="41"/>
      <c r="I7" s="129"/>
      <c r="J7" s="30"/>
      <c r="K7" s="32"/>
    </row>
    <row r="8" s="1" customFormat="1">
      <c r="B8" s="47"/>
      <c r="C8" s="48"/>
      <c r="D8" s="41" t="s">
        <v>106</v>
      </c>
      <c r="E8" s="48"/>
      <c r="F8" s="48"/>
      <c r="G8" s="48"/>
      <c r="H8" s="48"/>
      <c r="I8" s="131"/>
      <c r="J8" s="48"/>
      <c r="K8" s="52"/>
    </row>
    <row r="9" s="1" customFormat="1" ht="36.96" customHeight="1">
      <c r="B9" s="47"/>
      <c r="C9" s="48"/>
      <c r="D9" s="48"/>
      <c r="E9" s="132" t="s">
        <v>107</v>
      </c>
      <c r="F9" s="48"/>
      <c r="G9" s="48"/>
      <c r="H9" s="48"/>
      <c r="I9" s="131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31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5</v>
      </c>
      <c r="G11" s="48"/>
      <c r="H11" s="48"/>
      <c r="I11" s="133" t="s">
        <v>22</v>
      </c>
      <c r="J11" s="36" t="s">
        <v>5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33" t="s">
        <v>25</v>
      </c>
      <c r="J12" s="134" t="str">
        <f>'Rekapitulace stavby'!AN8</f>
        <v>24. 8. 2018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31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33" t="s">
        <v>28</v>
      </c>
      <c r="J14" s="36" t="s">
        <v>5</v>
      </c>
      <c r="K14" s="52"/>
    </row>
    <row r="15" s="1" customFormat="1" ht="18" customHeight="1">
      <c r="B15" s="47"/>
      <c r="C15" s="48"/>
      <c r="D15" s="48"/>
      <c r="E15" s="36" t="s">
        <v>108</v>
      </c>
      <c r="F15" s="48"/>
      <c r="G15" s="48"/>
      <c r="H15" s="48"/>
      <c r="I15" s="133" t="s">
        <v>30</v>
      </c>
      <c r="J15" s="36" t="s">
        <v>5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31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33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33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31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33" t="s">
        <v>28</v>
      </c>
      <c r="J20" s="36" t="s">
        <v>5</v>
      </c>
      <c r="K20" s="52"/>
    </row>
    <row r="21" s="1" customFormat="1" ht="18" customHeight="1">
      <c r="B21" s="47"/>
      <c r="C21" s="48"/>
      <c r="D21" s="48"/>
      <c r="E21" s="36" t="s">
        <v>34</v>
      </c>
      <c r="F21" s="48"/>
      <c r="G21" s="48"/>
      <c r="H21" s="48"/>
      <c r="I21" s="133" t="s">
        <v>30</v>
      </c>
      <c r="J21" s="36" t="s">
        <v>5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31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31"/>
      <c r="J23" s="48"/>
      <c r="K23" s="52"/>
    </row>
    <row r="24" s="6" customFormat="1" ht="16.5" customHeight="1">
      <c r="B24" s="135"/>
      <c r="C24" s="136"/>
      <c r="D24" s="136"/>
      <c r="E24" s="45" t="s">
        <v>5</v>
      </c>
      <c r="F24" s="45"/>
      <c r="G24" s="45"/>
      <c r="H24" s="45"/>
      <c r="I24" s="137"/>
      <c r="J24" s="136"/>
      <c r="K24" s="138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31"/>
      <c r="J25" s="48"/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9"/>
      <c r="J26" s="83"/>
      <c r="K26" s="140"/>
    </row>
    <row r="27" s="1" customFormat="1" ht="25.44" customHeight="1">
      <c r="B27" s="47"/>
      <c r="C27" s="48"/>
      <c r="D27" s="141" t="s">
        <v>37</v>
      </c>
      <c r="E27" s="48"/>
      <c r="F27" s="48"/>
      <c r="G27" s="48"/>
      <c r="H27" s="48"/>
      <c r="I27" s="131"/>
      <c r="J27" s="142">
        <f>ROUND(J88,2)</f>
        <v>0</v>
      </c>
      <c r="K27" s="52"/>
    </row>
    <row r="28" s="1" customFormat="1" ht="6.96" customHeight="1">
      <c r="B28" s="47"/>
      <c r="C28" s="48"/>
      <c r="D28" s="83"/>
      <c r="E28" s="83"/>
      <c r="F28" s="83"/>
      <c r="G28" s="83"/>
      <c r="H28" s="83"/>
      <c r="I28" s="139"/>
      <c r="J28" s="83"/>
      <c r="K28" s="140"/>
    </row>
    <row r="29" s="1" customFormat="1" ht="14.4" customHeight="1">
      <c r="B29" s="47"/>
      <c r="C29" s="48"/>
      <c r="D29" s="48"/>
      <c r="E29" s="48"/>
      <c r="F29" s="53" t="s">
        <v>39</v>
      </c>
      <c r="G29" s="48"/>
      <c r="H29" s="48"/>
      <c r="I29" s="143" t="s">
        <v>38</v>
      </c>
      <c r="J29" s="53" t="s">
        <v>40</v>
      </c>
      <c r="K29" s="52"/>
    </row>
    <row r="30" s="1" customFormat="1" ht="14.4" customHeight="1">
      <c r="B30" s="47"/>
      <c r="C30" s="48"/>
      <c r="D30" s="56" t="s">
        <v>41</v>
      </c>
      <c r="E30" s="56" t="s">
        <v>42</v>
      </c>
      <c r="F30" s="144">
        <f>ROUND(SUM(BE88:BE226), 2)</f>
        <v>0</v>
      </c>
      <c r="G30" s="48"/>
      <c r="H30" s="48"/>
      <c r="I30" s="145">
        <v>0.20999999999999999</v>
      </c>
      <c r="J30" s="144">
        <f>ROUND(ROUND((SUM(BE88:BE226)), 2)*I30, 2)</f>
        <v>0</v>
      </c>
      <c r="K30" s="52"/>
    </row>
    <row r="31" s="1" customFormat="1" ht="14.4" customHeight="1">
      <c r="B31" s="47"/>
      <c r="C31" s="48"/>
      <c r="D31" s="48"/>
      <c r="E31" s="56" t="s">
        <v>43</v>
      </c>
      <c r="F31" s="144">
        <f>ROUND(SUM(BF88:BF226), 2)</f>
        <v>0</v>
      </c>
      <c r="G31" s="48"/>
      <c r="H31" s="48"/>
      <c r="I31" s="145">
        <v>0.14999999999999999</v>
      </c>
      <c r="J31" s="144">
        <f>ROUND(ROUND((SUM(BF88:BF226)),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44</v>
      </c>
      <c r="F32" s="144">
        <f>ROUND(SUM(BG88:BG226), 2)</f>
        <v>0</v>
      </c>
      <c r="G32" s="48"/>
      <c r="H32" s="48"/>
      <c r="I32" s="145">
        <v>0.20999999999999999</v>
      </c>
      <c r="J32" s="144">
        <v>0</v>
      </c>
      <c r="K32" s="52"/>
    </row>
    <row r="33" hidden="1" s="1" customFormat="1" ht="14.4" customHeight="1">
      <c r="B33" s="47"/>
      <c r="C33" s="48"/>
      <c r="D33" s="48"/>
      <c r="E33" s="56" t="s">
        <v>45</v>
      </c>
      <c r="F33" s="144">
        <f>ROUND(SUM(BH88:BH226), 2)</f>
        <v>0</v>
      </c>
      <c r="G33" s="48"/>
      <c r="H33" s="48"/>
      <c r="I33" s="145">
        <v>0.14999999999999999</v>
      </c>
      <c r="J33" s="144"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44">
        <f>ROUND(SUM(BI88:BI226), 2)</f>
        <v>0</v>
      </c>
      <c r="G34" s="48"/>
      <c r="H34" s="48"/>
      <c r="I34" s="145">
        <v>0</v>
      </c>
      <c r="J34" s="144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31"/>
      <c r="J35" s="48"/>
      <c r="K35" s="52"/>
    </row>
    <row r="36" s="1" customFormat="1" ht="25.44" customHeight="1">
      <c r="B36" s="47"/>
      <c r="C36" s="146"/>
      <c r="D36" s="147" t="s">
        <v>47</v>
      </c>
      <c r="E36" s="89"/>
      <c r="F36" s="89"/>
      <c r="G36" s="148" t="s">
        <v>48</v>
      </c>
      <c r="H36" s="149" t="s">
        <v>49</v>
      </c>
      <c r="I36" s="150"/>
      <c r="J36" s="151">
        <f>SUM(J27:J34)</f>
        <v>0</v>
      </c>
      <c r="K36" s="152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53"/>
      <c r="J37" s="69"/>
      <c r="K37" s="70"/>
    </row>
    <row r="41" s="1" customFormat="1" ht="6.96" customHeight="1">
      <c r="B41" s="71"/>
      <c r="C41" s="72"/>
      <c r="D41" s="72"/>
      <c r="E41" s="72"/>
      <c r="F41" s="72"/>
      <c r="G41" s="72"/>
      <c r="H41" s="72"/>
      <c r="I41" s="154"/>
      <c r="J41" s="72"/>
      <c r="K41" s="155"/>
    </row>
    <row r="42" s="1" customFormat="1" ht="36.96" customHeight="1">
      <c r="B42" s="47"/>
      <c r="C42" s="31" t="s">
        <v>109</v>
      </c>
      <c r="D42" s="48"/>
      <c r="E42" s="48"/>
      <c r="F42" s="48"/>
      <c r="G42" s="48"/>
      <c r="H42" s="48"/>
      <c r="I42" s="131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31"/>
      <c r="J43" s="48"/>
      <c r="K43" s="52"/>
    </row>
    <row r="44" s="1" customFormat="1" ht="14.4" customHeight="1">
      <c r="B44" s="47"/>
      <c r="C44" s="41" t="s">
        <v>19</v>
      </c>
      <c r="D44" s="48"/>
      <c r="E44" s="48"/>
      <c r="F44" s="48"/>
      <c r="G44" s="48"/>
      <c r="H44" s="48"/>
      <c r="I44" s="131"/>
      <c r="J44" s="48"/>
      <c r="K44" s="52"/>
    </row>
    <row r="45" s="1" customFormat="1" ht="16.5" customHeight="1">
      <c r="B45" s="47"/>
      <c r="C45" s="48"/>
      <c r="D45" s="48"/>
      <c r="E45" s="130" t="str">
        <f>E7</f>
        <v>Park s přírodním dětským hřištěm - Jizbická</v>
      </c>
      <c r="F45" s="41"/>
      <c r="G45" s="41"/>
      <c r="H45" s="41"/>
      <c r="I45" s="131"/>
      <c r="J45" s="48"/>
      <c r="K45" s="52"/>
    </row>
    <row r="46" s="1" customFormat="1" ht="14.4" customHeight="1">
      <c r="B46" s="47"/>
      <c r="C46" s="41" t="s">
        <v>106</v>
      </c>
      <c r="D46" s="48"/>
      <c r="E46" s="48"/>
      <c r="F46" s="48"/>
      <c r="G46" s="48"/>
      <c r="H46" s="48"/>
      <c r="I46" s="131"/>
      <c r="J46" s="48"/>
      <c r="K46" s="52"/>
    </row>
    <row r="47" s="1" customFormat="1" ht="17.25" customHeight="1">
      <c r="B47" s="47"/>
      <c r="C47" s="48"/>
      <c r="D47" s="48"/>
      <c r="E47" s="132" t="str">
        <f>E9</f>
        <v>D01 - Komunikace</v>
      </c>
      <c r="F47" s="48"/>
      <c r="G47" s="48"/>
      <c r="H47" s="48"/>
      <c r="I47" s="131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31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Praha 20 Horní Počernice</v>
      </c>
      <c r="G49" s="48"/>
      <c r="H49" s="48"/>
      <c r="I49" s="133" t="s">
        <v>25</v>
      </c>
      <c r="J49" s="134" t="str">
        <f>IF(J12="","",J12)</f>
        <v>24. 8. 2018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31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Městská část Praha 9 Horní Počernice</v>
      </c>
      <c r="G51" s="48"/>
      <c r="H51" s="48"/>
      <c r="I51" s="133" t="s">
        <v>33</v>
      </c>
      <c r="J51" s="45" t="str">
        <f>E21</f>
        <v>terra florida v.o.s.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31"/>
      <c r="J52" s="156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31"/>
      <c r="J53" s="48"/>
      <c r="K53" s="52"/>
    </row>
    <row r="54" s="1" customFormat="1" ht="29.28" customHeight="1">
      <c r="B54" s="47"/>
      <c r="C54" s="157" t="s">
        <v>110</v>
      </c>
      <c r="D54" s="146"/>
      <c r="E54" s="146"/>
      <c r="F54" s="146"/>
      <c r="G54" s="146"/>
      <c r="H54" s="146"/>
      <c r="I54" s="158"/>
      <c r="J54" s="159" t="s">
        <v>111</v>
      </c>
      <c r="K54" s="160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31"/>
      <c r="J55" s="48"/>
      <c r="K55" s="52"/>
    </row>
    <row r="56" s="1" customFormat="1" ht="29.28" customHeight="1">
      <c r="B56" s="47"/>
      <c r="C56" s="161" t="s">
        <v>112</v>
      </c>
      <c r="D56" s="48"/>
      <c r="E56" s="48"/>
      <c r="F56" s="48"/>
      <c r="G56" s="48"/>
      <c r="H56" s="48"/>
      <c r="I56" s="131"/>
      <c r="J56" s="142">
        <f>J88</f>
        <v>0</v>
      </c>
      <c r="K56" s="52"/>
      <c r="AU56" s="25" t="s">
        <v>113</v>
      </c>
    </row>
    <row r="57" s="7" customFormat="1" ht="24.96" customHeight="1">
      <c r="B57" s="162"/>
      <c r="C57" s="163"/>
      <c r="D57" s="164" t="s">
        <v>114</v>
      </c>
      <c r="E57" s="165"/>
      <c r="F57" s="165"/>
      <c r="G57" s="165"/>
      <c r="H57" s="165"/>
      <c r="I57" s="166"/>
      <c r="J57" s="167">
        <f>J89</f>
        <v>0</v>
      </c>
      <c r="K57" s="168"/>
    </row>
    <row r="58" s="8" customFormat="1" ht="19.92" customHeight="1">
      <c r="B58" s="169"/>
      <c r="C58" s="170"/>
      <c r="D58" s="171" t="s">
        <v>115</v>
      </c>
      <c r="E58" s="172"/>
      <c r="F58" s="172"/>
      <c r="G58" s="172"/>
      <c r="H58" s="172"/>
      <c r="I58" s="173"/>
      <c r="J58" s="174">
        <f>J90</f>
        <v>0</v>
      </c>
      <c r="K58" s="175"/>
    </row>
    <row r="59" s="8" customFormat="1" ht="14.88" customHeight="1">
      <c r="B59" s="169"/>
      <c r="C59" s="170"/>
      <c r="D59" s="171" t="s">
        <v>116</v>
      </c>
      <c r="E59" s="172"/>
      <c r="F59" s="172"/>
      <c r="G59" s="172"/>
      <c r="H59" s="172"/>
      <c r="I59" s="173"/>
      <c r="J59" s="174">
        <f>J91</f>
        <v>0</v>
      </c>
      <c r="K59" s="175"/>
    </row>
    <row r="60" s="8" customFormat="1" ht="14.88" customHeight="1">
      <c r="B60" s="169"/>
      <c r="C60" s="170"/>
      <c r="D60" s="171" t="s">
        <v>117</v>
      </c>
      <c r="E60" s="172"/>
      <c r="F60" s="172"/>
      <c r="G60" s="172"/>
      <c r="H60" s="172"/>
      <c r="I60" s="173"/>
      <c r="J60" s="174">
        <f>J143</f>
        <v>0</v>
      </c>
      <c r="K60" s="175"/>
    </row>
    <row r="61" s="8" customFormat="1" ht="19.92" customHeight="1">
      <c r="B61" s="169"/>
      <c r="C61" s="170"/>
      <c r="D61" s="171" t="s">
        <v>118</v>
      </c>
      <c r="E61" s="172"/>
      <c r="F61" s="172"/>
      <c r="G61" s="172"/>
      <c r="H61" s="172"/>
      <c r="I61" s="173"/>
      <c r="J61" s="174">
        <f>J146</f>
        <v>0</v>
      </c>
      <c r="K61" s="175"/>
    </row>
    <row r="62" s="8" customFormat="1" ht="19.92" customHeight="1">
      <c r="B62" s="169"/>
      <c r="C62" s="170"/>
      <c r="D62" s="171" t="s">
        <v>119</v>
      </c>
      <c r="E62" s="172"/>
      <c r="F62" s="172"/>
      <c r="G62" s="172"/>
      <c r="H62" s="172"/>
      <c r="I62" s="173"/>
      <c r="J62" s="174">
        <f>J169</f>
        <v>0</v>
      </c>
      <c r="K62" s="175"/>
    </row>
    <row r="63" s="8" customFormat="1" ht="14.88" customHeight="1">
      <c r="B63" s="169"/>
      <c r="C63" s="170"/>
      <c r="D63" s="171" t="s">
        <v>120</v>
      </c>
      <c r="E63" s="172"/>
      <c r="F63" s="172"/>
      <c r="G63" s="172"/>
      <c r="H63" s="172"/>
      <c r="I63" s="173"/>
      <c r="J63" s="174">
        <f>J170</f>
        <v>0</v>
      </c>
      <c r="K63" s="175"/>
    </row>
    <row r="64" s="8" customFormat="1" ht="14.88" customHeight="1">
      <c r="B64" s="169"/>
      <c r="C64" s="170"/>
      <c r="D64" s="171" t="s">
        <v>121</v>
      </c>
      <c r="E64" s="172"/>
      <c r="F64" s="172"/>
      <c r="G64" s="172"/>
      <c r="H64" s="172"/>
      <c r="I64" s="173"/>
      <c r="J64" s="174">
        <f>J184</f>
        <v>0</v>
      </c>
      <c r="K64" s="175"/>
    </row>
    <row r="65" s="8" customFormat="1" ht="14.88" customHeight="1">
      <c r="B65" s="169"/>
      <c r="C65" s="170"/>
      <c r="D65" s="171" t="s">
        <v>122</v>
      </c>
      <c r="E65" s="172"/>
      <c r="F65" s="172"/>
      <c r="G65" s="172"/>
      <c r="H65" s="172"/>
      <c r="I65" s="173"/>
      <c r="J65" s="174">
        <f>J189</f>
        <v>0</v>
      </c>
      <c r="K65" s="175"/>
    </row>
    <row r="66" s="8" customFormat="1" ht="14.88" customHeight="1">
      <c r="B66" s="169"/>
      <c r="C66" s="170"/>
      <c r="D66" s="171" t="s">
        <v>123</v>
      </c>
      <c r="E66" s="172"/>
      <c r="F66" s="172"/>
      <c r="G66" s="172"/>
      <c r="H66" s="172"/>
      <c r="I66" s="173"/>
      <c r="J66" s="174">
        <f>J192</f>
        <v>0</v>
      </c>
      <c r="K66" s="175"/>
    </row>
    <row r="67" s="8" customFormat="1" ht="19.92" customHeight="1">
      <c r="B67" s="169"/>
      <c r="C67" s="170"/>
      <c r="D67" s="171" t="s">
        <v>124</v>
      </c>
      <c r="E67" s="172"/>
      <c r="F67" s="172"/>
      <c r="G67" s="172"/>
      <c r="H67" s="172"/>
      <c r="I67" s="173"/>
      <c r="J67" s="174">
        <f>J195</f>
        <v>0</v>
      </c>
      <c r="K67" s="175"/>
    </row>
    <row r="68" s="8" customFormat="1" ht="19.92" customHeight="1">
      <c r="B68" s="169"/>
      <c r="C68" s="170"/>
      <c r="D68" s="171" t="s">
        <v>125</v>
      </c>
      <c r="E68" s="172"/>
      <c r="F68" s="172"/>
      <c r="G68" s="172"/>
      <c r="H68" s="172"/>
      <c r="I68" s="173"/>
      <c r="J68" s="174">
        <f>J225</f>
        <v>0</v>
      </c>
      <c r="K68" s="175"/>
    </row>
    <row r="69" s="1" customFormat="1" ht="21.84" customHeight="1">
      <c r="B69" s="47"/>
      <c r="C69" s="48"/>
      <c r="D69" s="48"/>
      <c r="E69" s="48"/>
      <c r="F69" s="48"/>
      <c r="G69" s="48"/>
      <c r="H69" s="48"/>
      <c r="I69" s="131"/>
      <c r="J69" s="48"/>
      <c r="K69" s="52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153"/>
      <c r="J70" s="69"/>
      <c r="K70" s="70"/>
    </row>
    <row r="74" s="1" customFormat="1" ht="6.96" customHeight="1">
      <c r="B74" s="71"/>
      <c r="C74" s="72"/>
      <c r="D74" s="72"/>
      <c r="E74" s="72"/>
      <c r="F74" s="72"/>
      <c r="G74" s="72"/>
      <c r="H74" s="72"/>
      <c r="I74" s="154"/>
      <c r="J74" s="72"/>
      <c r="K74" s="72"/>
      <c r="L74" s="47"/>
    </row>
    <row r="75" s="1" customFormat="1" ht="36.96" customHeight="1">
      <c r="B75" s="47"/>
      <c r="C75" s="73" t="s">
        <v>126</v>
      </c>
      <c r="I75" s="176"/>
      <c r="L75" s="47"/>
    </row>
    <row r="76" s="1" customFormat="1" ht="6.96" customHeight="1">
      <c r="B76" s="47"/>
      <c r="I76" s="176"/>
      <c r="L76" s="47"/>
    </row>
    <row r="77" s="1" customFormat="1" ht="14.4" customHeight="1">
      <c r="B77" s="47"/>
      <c r="C77" s="75" t="s">
        <v>19</v>
      </c>
      <c r="I77" s="176"/>
      <c r="L77" s="47"/>
    </row>
    <row r="78" s="1" customFormat="1" ht="16.5" customHeight="1">
      <c r="B78" s="47"/>
      <c r="E78" s="177" t="str">
        <f>E7</f>
        <v>Park s přírodním dětským hřištěm - Jizbická</v>
      </c>
      <c r="F78" s="75"/>
      <c r="G78" s="75"/>
      <c r="H78" s="75"/>
      <c r="I78" s="176"/>
      <c r="L78" s="47"/>
    </row>
    <row r="79" s="1" customFormat="1" ht="14.4" customHeight="1">
      <c r="B79" s="47"/>
      <c r="C79" s="75" t="s">
        <v>106</v>
      </c>
      <c r="I79" s="176"/>
      <c r="L79" s="47"/>
    </row>
    <row r="80" s="1" customFormat="1" ht="17.25" customHeight="1">
      <c r="B80" s="47"/>
      <c r="E80" s="78" t="str">
        <f>E9</f>
        <v>D01 - Komunikace</v>
      </c>
      <c r="F80" s="1"/>
      <c r="G80" s="1"/>
      <c r="H80" s="1"/>
      <c r="I80" s="176"/>
      <c r="L80" s="47"/>
    </row>
    <row r="81" s="1" customFormat="1" ht="6.96" customHeight="1">
      <c r="B81" s="47"/>
      <c r="I81" s="176"/>
      <c r="L81" s="47"/>
    </row>
    <row r="82" s="1" customFormat="1" ht="18" customHeight="1">
      <c r="B82" s="47"/>
      <c r="C82" s="75" t="s">
        <v>23</v>
      </c>
      <c r="F82" s="178" t="str">
        <f>F12</f>
        <v>Praha 20 Horní Počernice</v>
      </c>
      <c r="I82" s="179" t="s">
        <v>25</v>
      </c>
      <c r="J82" s="80" t="str">
        <f>IF(J12="","",J12)</f>
        <v>24. 8. 2018</v>
      </c>
      <c r="L82" s="47"/>
    </row>
    <row r="83" s="1" customFormat="1" ht="6.96" customHeight="1">
      <c r="B83" s="47"/>
      <c r="I83" s="176"/>
      <c r="L83" s="47"/>
    </row>
    <row r="84" s="1" customFormat="1">
      <c r="B84" s="47"/>
      <c r="C84" s="75" t="s">
        <v>27</v>
      </c>
      <c r="F84" s="178" t="str">
        <f>E15</f>
        <v>Městská část Praha 9 Horní Počernice</v>
      </c>
      <c r="I84" s="179" t="s">
        <v>33</v>
      </c>
      <c r="J84" s="178" t="str">
        <f>E21</f>
        <v>terra florida v.o.s.</v>
      </c>
      <c r="L84" s="47"/>
    </row>
    <row r="85" s="1" customFormat="1" ht="14.4" customHeight="1">
      <c r="B85" s="47"/>
      <c r="C85" s="75" t="s">
        <v>31</v>
      </c>
      <c r="F85" s="178" t="str">
        <f>IF(E18="","",E18)</f>
        <v/>
      </c>
      <c r="I85" s="176"/>
      <c r="L85" s="47"/>
    </row>
    <row r="86" s="1" customFormat="1" ht="10.32" customHeight="1">
      <c r="B86" s="47"/>
      <c r="I86" s="176"/>
      <c r="L86" s="47"/>
    </row>
    <row r="87" s="9" customFormat="1" ht="29.28" customHeight="1">
      <c r="B87" s="180"/>
      <c r="C87" s="181" t="s">
        <v>127</v>
      </c>
      <c r="D87" s="182" t="s">
        <v>56</v>
      </c>
      <c r="E87" s="182" t="s">
        <v>52</v>
      </c>
      <c r="F87" s="182" t="s">
        <v>128</v>
      </c>
      <c r="G87" s="182" t="s">
        <v>129</v>
      </c>
      <c r="H87" s="182" t="s">
        <v>130</v>
      </c>
      <c r="I87" s="183" t="s">
        <v>131</v>
      </c>
      <c r="J87" s="182" t="s">
        <v>111</v>
      </c>
      <c r="K87" s="184" t="s">
        <v>132</v>
      </c>
      <c r="L87" s="180"/>
      <c r="M87" s="93" t="s">
        <v>133</v>
      </c>
      <c r="N87" s="94" t="s">
        <v>41</v>
      </c>
      <c r="O87" s="94" t="s">
        <v>134</v>
      </c>
      <c r="P87" s="94" t="s">
        <v>135</v>
      </c>
      <c r="Q87" s="94" t="s">
        <v>136</v>
      </c>
      <c r="R87" s="94" t="s">
        <v>137</v>
      </c>
      <c r="S87" s="94" t="s">
        <v>138</v>
      </c>
      <c r="T87" s="95" t="s">
        <v>139</v>
      </c>
    </row>
    <row r="88" s="1" customFormat="1" ht="29.28" customHeight="1">
      <c r="B88" s="47"/>
      <c r="C88" s="97" t="s">
        <v>112</v>
      </c>
      <c r="I88" s="176"/>
      <c r="J88" s="185">
        <f>BK88</f>
        <v>0</v>
      </c>
      <c r="L88" s="47"/>
      <c r="M88" s="96"/>
      <c r="N88" s="83"/>
      <c r="O88" s="83"/>
      <c r="P88" s="186">
        <f>P89</f>
        <v>0</v>
      </c>
      <c r="Q88" s="83"/>
      <c r="R88" s="186">
        <f>R89</f>
        <v>67.544602499999996</v>
      </c>
      <c r="S88" s="83"/>
      <c r="T88" s="187">
        <f>T89</f>
        <v>70.945999999999998</v>
      </c>
      <c r="AT88" s="25" t="s">
        <v>70</v>
      </c>
      <c r="AU88" s="25" t="s">
        <v>113</v>
      </c>
      <c r="BK88" s="188">
        <f>BK89</f>
        <v>0</v>
      </c>
    </row>
    <row r="89" s="10" customFormat="1" ht="37.44001" customHeight="1">
      <c r="B89" s="189"/>
      <c r="D89" s="190" t="s">
        <v>70</v>
      </c>
      <c r="E89" s="191" t="s">
        <v>140</v>
      </c>
      <c r="F89" s="191" t="s">
        <v>77</v>
      </c>
      <c r="I89" s="192"/>
      <c r="J89" s="193">
        <f>BK89</f>
        <v>0</v>
      </c>
      <c r="L89" s="189"/>
      <c r="M89" s="194"/>
      <c r="N89" s="195"/>
      <c r="O89" s="195"/>
      <c r="P89" s="196">
        <f>P90+P146+P169+P195+P225</f>
        <v>0</v>
      </c>
      <c r="Q89" s="195"/>
      <c r="R89" s="196">
        <f>R90+R146+R169+R195+R225</f>
        <v>67.544602499999996</v>
      </c>
      <c r="S89" s="195"/>
      <c r="T89" s="197">
        <f>T90+T146+T169+T195+T225</f>
        <v>70.945999999999998</v>
      </c>
      <c r="AR89" s="190" t="s">
        <v>79</v>
      </c>
      <c r="AT89" s="198" t="s">
        <v>70</v>
      </c>
      <c r="AU89" s="198" t="s">
        <v>71</v>
      </c>
      <c r="AY89" s="190" t="s">
        <v>141</v>
      </c>
      <c r="BK89" s="199">
        <f>BK90+BK146+BK169+BK195+BK225</f>
        <v>0</v>
      </c>
    </row>
    <row r="90" s="10" customFormat="1" ht="19.92" customHeight="1">
      <c r="B90" s="189"/>
      <c r="D90" s="190" t="s">
        <v>70</v>
      </c>
      <c r="E90" s="200" t="s">
        <v>79</v>
      </c>
      <c r="F90" s="200" t="s">
        <v>142</v>
      </c>
      <c r="I90" s="192"/>
      <c r="J90" s="201">
        <f>BK90</f>
        <v>0</v>
      </c>
      <c r="L90" s="189"/>
      <c r="M90" s="194"/>
      <c r="N90" s="195"/>
      <c r="O90" s="195"/>
      <c r="P90" s="196">
        <f>P91+P143</f>
        <v>0</v>
      </c>
      <c r="Q90" s="195"/>
      <c r="R90" s="196">
        <f>R91+R143</f>
        <v>0</v>
      </c>
      <c r="S90" s="195"/>
      <c r="T90" s="197">
        <f>T91+T143</f>
        <v>70.609999999999999</v>
      </c>
      <c r="AR90" s="190" t="s">
        <v>79</v>
      </c>
      <c r="AT90" s="198" t="s">
        <v>70</v>
      </c>
      <c r="AU90" s="198" t="s">
        <v>79</v>
      </c>
      <c r="AY90" s="190" t="s">
        <v>141</v>
      </c>
      <c r="BK90" s="199">
        <f>BK91+BK143</f>
        <v>0</v>
      </c>
    </row>
    <row r="91" s="10" customFormat="1" ht="14.88" customHeight="1">
      <c r="B91" s="189"/>
      <c r="D91" s="190" t="s">
        <v>70</v>
      </c>
      <c r="E91" s="200" t="s">
        <v>143</v>
      </c>
      <c r="F91" s="200" t="s">
        <v>142</v>
      </c>
      <c r="I91" s="192"/>
      <c r="J91" s="201">
        <f>BK91</f>
        <v>0</v>
      </c>
      <c r="L91" s="189"/>
      <c r="M91" s="194"/>
      <c r="N91" s="195"/>
      <c r="O91" s="195"/>
      <c r="P91" s="196">
        <f>SUM(P92:P142)</f>
        <v>0</v>
      </c>
      <c r="Q91" s="195"/>
      <c r="R91" s="196">
        <f>SUM(R92:R142)</f>
        <v>0</v>
      </c>
      <c r="S91" s="195"/>
      <c r="T91" s="197">
        <f>SUM(T92:T142)</f>
        <v>70.609999999999999</v>
      </c>
      <c r="AR91" s="190" t="s">
        <v>79</v>
      </c>
      <c r="AT91" s="198" t="s">
        <v>70</v>
      </c>
      <c r="AU91" s="198" t="s">
        <v>81</v>
      </c>
      <c r="AY91" s="190" t="s">
        <v>141</v>
      </c>
      <c r="BK91" s="199">
        <f>SUM(BK92:BK142)</f>
        <v>0</v>
      </c>
    </row>
    <row r="92" s="1" customFormat="1" ht="16.5" customHeight="1">
      <c r="B92" s="202"/>
      <c r="C92" s="203" t="s">
        <v>79</v>
      </c>
      <c r="D92" s="203" t="s">
        <v>144</v>
      </c>
      <c r="E92" s="204" t="s">
        <v>145</v>
      </c>
      <c r="F92" s="205" t="s">
        <v>146</v>
      </c>
      <c r="G92" s="206" t="s">
        <v>147</v>
      </c>
      <c r="H92" s="207">
        <v>10</v>
      </c>
      <c r="I92" s="208"/>
      <c r="J92" s="209">
        <f>ROUND(I92*H92,2)</f>
        <v>0</v>
      </c>
      <c r="K92" s="205" t="s">
        <v>148</v>
      </c>
      <c r="L92" s="47"/>
      <c r="M92" s="210" t="s">
        <v>5</v>
      </c>
      <c r="N92" s="211" t="s">
        <v>42</v>
      </c>
      <c r="O92" s="48"/>
      <c r="P92" s="212">
        <f>O92*H92</f>
        <v>0</v>
      </c>
      <c r="Q92" s="212">
        <v>0</v>
      </c>
      <c r="R92" s="212">
        <f>Q92*H92</f>
        <v>0</v>
      </c>
      <c r="S92" s="212">
        <v>0.26000000000000001</v>
      </c>
      <c r="T92" s="213">
        <f>S92*H92</f>
        <v>2.6000000000000001</v>
      </c>
      <c r="AR92" s="25" t="s">
        <v>149</v>
      </c>
      <c r="AT92" s="25" t="s">
        <v>144</v>
      </c>
      <c r="AU92" s="25" t="s">
        <v>150</v>
      </c>
      <c r="AY92" s="25" t="s">
        <v>141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5" t="s">
        <v>79</v>
      </c>
      <c r="BK92" s="214">
        <f>ROUND(I92*H92,2)</f>
        <v>0</v>
      </c>
      <c r="BL92" s="25" t="s">
        <v>149</v>
      </c>
      <c r="BM92" s="25" t="s">
        <v>151</v>
      </c>
    </row>
    <row r="93" s="1" customFormat="1" ht="25.5" customHeight="1">
      <c r="B93" s="202"/>
      <c r="C93" s="203" t="s">
        <v>81</v>
      </c>
      <c r="D93" s="203" t="s">
        <v>144</v>
      </c>
      <c r="E93" s="204" t="s">
        <v>152</v>
      </c>
      <c r="F93" s="205" t="s">
        <v>153</v>
      </c>
      <c r="G93" s="206" t="s">
        <v>147</v>
      </c>
      <c r="H93" s="207">
        <v>26</v>
      </c>
      <c r="I93" s="208"/>
      <c r="J93" s="209">
        <f>ROUND(I93*H93,2)</f>
        <v>0</v>
      </c>
      <c r="K93" s="205" t="s">
        <v>148</v>
      </c>
      <c r="L93" s="47"/>
      <c r="M93" s="210" t="s">
        <v>5</v>
      </c>
      <c r="N93" s="211" t="s">
        <v>42</v>
      </c>
      <c r="O93" s="48"/>
      <c r="P93" s="212">
        <f>O93*H93</f>
        <v>0</v>
      </c>
      <c r="Q93" s="212">
        <v>0</v>
      </c>
      <c r="R93" s="212">
        <f>Q93*H93</f>
        <v>0</v>
      </c>
      <c r="S93" s="212">
        <v>0.42499999999999999</v>
      </c>
      <c r="T93" s="213">
        <f>S93*H93</f>
        <v>11.049999999999999</v>
      </c>
      <c r="AR93" s="25" t="s">
        <v>149</v>
      </c>
      <c r="AT93" s="25" t="s">
        <v>144</v>
      </c>
      <c r="AU93" s="25" t="s">
        <v>150</v>
      </c>
      <c r="AY93" s="25" t="s">
        <v>141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5" t="s">
        <v>79</v>
      </c>
      <c r="BK93" s="214">
        <f>ROUND(I93*H93,2)</f>
        <v>0</v>
      </c>
      <c r="BL93" s="25" t="s">
        <v>149</v>
      </c>
      <c r="BM93" s="25" t="s">
        <v>154</v>
      </c>
    </row>
    <row r="94" s="1" customFormat="1" ht="16.5" customHeight="1">
      <c r="B94" s="202"/>
      <c r="C94" s="203" t="s">
        <v>150</v>
      </c>
      <c r="D94" s="203" t="s">
        <v>144</v>
      </c>
      <c r="E94" s="204" t="s">
        <v>155</v>
      </c>
      <c r="F94" s="205" t="s">
        <v>156</v>
      </c>
      <c r="G94" s="206" t="s">
        <v>147</v>
      </c>
      <c r="H94" s="207">
        <v>26</v>
      </c>
      <c r="I94" s="208"/>
      <c r="J94" s="209">
        <f>ROUND(I94*H94,2)</f>
        <v>0</v>
      </c>
      <c r="K94" s="205" t="s">
        <v>148</v>
      </c>
      <c r="L94" s="47"/>
      <c r="M94" s="210" t="s">
        <v>5</v>
      </c>
      <c r="N94" s="211" t="s">
        <v>42</v>
      </c>
      <c r="O94" s="48"/>
      <c r="P94" s="212">
        <f>O94*H94</f>
        <v>0</v>
      </c>
      <c r="Q94" s="212">
        <v>0</v>
      </c>
      <c r="R94" s="212">
        <f>Q94*H94</f>
        <v>0</v>
      </c>
      <c r="S94" s="212">
        <v>0.28999999999999998</v>
      </c>
      <c r="T94" s="213">
        <f>S94*H94</f>
        <v>7.5399999999999991</v>
      </c>
      <c r="AR94" s="25" t="s">
        <v>149</v>
      </c>
      <c r="AT94" s="25" t="s">
        <v>144</v>
      </c>
      <c r="AU94" s="25" t="s">
        <v>150</v>
      </c>
      <c r="AY94" s="25" t="s">
        <v>141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5" t="s">
        <v>79</v>
      </c>
      <c r="BK94" s="214">
        <f>ROUND(I94*H94,2)</f>
        <v>0</v>
      </c>
      <c r="BL94" s="25" t="s">
        <v>149</v>
      </c>
      <c r="BM94" s="25" t="s">
        <v>157</v>
      </c>
    </row>
    <row r="95" s="1" customFormat="1" ht="25.5" customHeight="1">
      <c r="B95" s="202"/>
      <c r="C95" s="203" t="s">
        <v>149</v>
      </c>
      <c r="D95" s="203" t="s">
        <v>144</v>
      </c>
      <c r="E95" s="204" t="s">
        <v>158</v>
      </c>
      <c r="F95" s="205" t="s">
        <v>159</v>
      </c>
      <c r="G95" s="206" t="s">
        <v>147</v>
      </c>
      <c r="H95" s="207">
        <v>87</v>
      </c>
      <c r="I95" s="208"/>
      <c r="J95" s="209">
        <f>ROUND(I95*H95,2)</f>
        <v>0</v>
      </c>
      <c r="K95" s="205" t="s">
        <v>148</v>
      </c>
      <c r="L95" s="47"/>
      <c r="M95" s="210" t="s">
        <v>5</v>
      </c>
      <c r="N95" s="211" t="s">
        <v>42</v>
      </c>
      <c r="O95" s="48"/>
      <c r="P95" s="212">
        <f>O95*H95</f>
        <v>0</v>
      </c>
      <c r="Q95" s="212">
        <v>0</v>
      </c>
      <c r="R95" s="212">
        <f>Q95*H95</f>
        <v>0</v>
      </c>
      <c r="S95" s="212">
        <v>0.28999999999999998</v>
      </c>
      <c r="T95" s="213">
        <f>S95*H95</f>
        <v>25.229999999999997</v>
      </c>
      <c r="AR95" s="25" t="s">
        <v>149</v>
      </c>
      <c r="AT95" s="25" t="s">
        <v>144</v>
      </c>
      <c r="AU95" s="25" t="s">
        <v>150</v>
      </c>
      <c r="AY95" s="25" t="s">
        <v>141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5" t="s">
        <v>79</v>
      </c>
      <c r="BK95" s="214">
        <f>ROUND(I95*H95,2)</f>
        <v>0</v>
      </c>
      <c r="BL95" s="25" t="s">
        <v>149</v>
      </c>
      <c r="BM95" s="25" t="s">
        <v>160</v>
      </c>
    </row>
    <row r="96" s="1" customFormat="1" ht="16.5" customHeight="1">
      <c r="B96" s="202"/>
      <c r="C96" s="203" t="s">
        <v>161</v>
      </c>
      <c r="D96" s="203" t="s">
        <v>144</v>
      </c>
      <c r="E96" s="204" t="s">
        <v>162</v>
      </c>
      <c r="F96" s="205" t="s">
        <v>163</v>
      </c>
      <c r="G96" s="206" t="s">
        <v>147</v>
      </c>
      <c r="H96" s="207">
        <v>87</v>
      </c>
      <c r="I96" s="208"/>
      <c r="J96" s="209">
        <f>ROUND(I96*H96,2)</f>
        <v>0</v>
      </c>
      <c r="K96" s="205" t="s">
        <v>148</v>
      </c>
      <c r="L96" s="47"/>
      <c r="M96" s="210" t="s">
        <v>5</v>
      </c>
      <c r="N96" s="211" t="s">
        <v>42</v>
      </c>
      <c r="O96" s="48"/>
      <c r="P96" s="212">
        <f>O96*H96</f>
        <v>0</v>
      </c>
      <c r="Q96" s="212">
        <v>0</v>
      </c>
      <c r="R96" s="212">
        <f>Q96*H96</f>
        <v>0</v>
      </c>
      <c r="S96" s="212">
        <v>0.22</v>
      </c>
      <c r="T96" s="213">
        <f>S96*H96</f>
        <v>19.140000000000001</v>
      </c>
      <c r="AR96" s="25" t="s">
        <v>149</v>
      </c>
      <c r="AT96" s="25" t="s">
        <v>144</v>
      </c>
      <c r="AU96" s="25" t="s">
        <v>150</v>
      </c>
      <c r="AY96" s="25" t="s">
        <v>141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5" t="s">
        <v>79</v>
      </c>
      <c r="BK96" s="214">
        <f>ROUND(I96*H96,2)</f>
        <v>0</v>
      </c>
      <c r="BL96" s="25" t="s">
        <v>149</v>
      </c>
      <c r="BM96" s="25" t="s">
        <v>164</v>
      </c>
    </row>
    <row r="97" s="1" customFormat="1" ht="16.5" customHeight="1">
      <c r="B97" s="202"/>
      <c r="C97" s="203" t="s">
        <v>165</v>
      </c>
      <c r="D97" s="203" t="s">
        <v>144</v>
      </c>
      <c r="E97" s="204" t="s">
        <v>166</v>
      </c>
      <c r="F97" s="205" t="s">
        <v>167</v>
      </c>
      <c r="G97" s="206" t="s">
        <v>168</v>
      </c>
      <c r="H97" s="207">
        <v>10</v>
      </c>
      <c r="I97" s="208"/>
      <c r="J97" s="209">
        <f>ROUND(I97*H97,2)</f>
        <v>0</v>
      </c>
      <c r="K97" s="205" t="s">
        <v>148</v>
      </c>
      <c r="L97" s="47"/>
      <c r="M97" s="210" t="s">
        <v>5</v>
      </c>
      <c r="N97" s="211" t="s">
        <v>42</v>
      </c>
      <c r="O97" s="48"/>
      <c r="P97" s="212">
        <f>O97*H97</f>
        <v>0</v>
      </c>
      <c r="Q97" s="212">
        <v>0</v>
      </c>
      <c r="R97" s="212">
        <f>Q97*H97</f>
        <v>0</v>
      </c>
      <c r="S97" s="212">
        <v>0.20499999999999999</v>
      </c>
      <c r="T97" s="213">
        <f>S97*H97</f>
        <v>2.0499999999999998</v>
      </c>
      <c r="AR97" s="25" t="s">
        <v>149</v>
      </c>
      <c r="AT97" s="25" t="s">
        <v>144</v>
      </c>
      <c r="AU97" s="25" t="s">
        <v>150</v>
      </c>
      <c r="AY97" s="25" t="s">
        <v>141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5" t="s">
        <v>79</v>
      </c>
      <c r="BK97" s="214">
        <f>ROUND(I97*H97,2)</f>
        <v>0</v>
      </c>
      <c r="BL97" s="25" t="s">
        <v>149</v>
      </c>
      <c r="BM97" s="25" t="s">
        <v>169</v>
      </c>
    </row>
    <row r="98" s="1" customFormat="1" ht="16.5" customHeight="1">
      <c r="B98" s="202"/>
      <c r="C98" s="203" t="s">
        <v>170</v>
      </c>
      <c r="D98" s="203" t="s">
        <v>144</v>
      </c>
      <c r="E98" s="204" t="s">
        <v>171</v>
      </c>
      <c r="F98" s="205" t="s">
        <v>172</v>
      </c>
      <c r="G98" s="206" t="s">
        <v>168</v>
      </c>
      <c r="H98" s="207">
        <v>75</v>
      </c>
      <c r="I98" s="208"/>
      <c r="J98" s="209">
        <f>ROUND(I98*H98,2)</f>
        <v>0</v>
      </c>
      <c r="K98" s="205" t="s">
        <v>148</v>
      </c>
      <c r="L98" s="47"/>
      <c r="M98" s="210" t="s">
        <v>5</v>
      </c>
      <c r="N98" s="211" t="s">
        <v>42</v>
      </c>
      <c r="O98" s="48"/>
      <c r="P98" s="212">
        <f>O98*H98</f>
        <v>0</v>
      </c>
      <c r="Q98" s="212">
        <v>0</v>
      </c>
      <c r="R98" s="212">
        <f>Q98*H98</f>
        <v>0</v>
      </c>
      <c r="S98" s="212">
        <v>0.040000000000000001</v>
      </c>
      <c r="T98" s="213">
        <f>S98*H98</f>
        <v>3</v>
      </c>
      <c r="AR98" s="25" t="s">
        <v>149</v>
      </c>
      <c r="AT98" s="25" t="s">
        <v>144</v>
      </c>
      <c r="AU98" s="25" t="s">
        <v>150</v>
      </c>
      <c r="AY98" s="25" t="s">
        <v>141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5" t="s">
        <v>79</v>
      </c>
      <c r="BK98" s="214">
        <f>ROUND(I98*H98,2)</f>
        <v>0</v>
      </c>
      <c r="BL98" s="25" t="s">
        <v>149</v>
      </c>
      <c r="BM98" s="25" t="s">
        <v>173</v>
      </c>
    </row>
    <row r="99" s="1" customFormat="1" ht="16.5" customHeight="1">
      <c r="B99" s="202"/>
      <c r="C99" s="203" t="s">
        <v>174</v>
      </c>
      <c r="D99" s="203" t="s">
        <v>144</v>
      </c>
      <c r="E99" s="204" t="s">
        <v>175</v>
      </c>
      <c r="F99" s="205" t="s">
        <v>176</v>
      </c>
      <c r="G99" s="206" t="s">
        <v>177</v>
      </c>
      <c r="H99" s="207">
        <v>1186</v>
      </c>
      <c r="I99" s="208"/>
      <c r="J99" s="209">
        <f>ROUND(I99*H99,2)</f>
        <v>0</v>
      </c>
      <c r="K99" s="205" t="s">
        <v>148</v>
      </c>
      <c r="L99" s="47"/>
      <c r="M99" s="210" t="s">
        <v>5</v>
      </c>
      <c r="N99" s="211" t="s">
        <v>42</v>
      </c>
      <c r="O99" s="48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5" t="s">
        <v>149</v>
      </c>
      <c r="AT99" s="25" t="s">
        <v>144</v>
      </c>
      <c r="AU99" s="25" t="s">
        <v>150</v>
      </c>
      <c r="AY99" s="25" t="s">
        <v>141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79</v>
      </c>
      <c r="BK99" s="214">
        <f>ROUND(I99*H99,2)</f>
        <v>0</v>
      </c>
      <c r="BL99" s="25" t="s">
        <v>149</v>
      </c>
      <c r="BM99" s="25" t="s">
        <v>178</v>
      </c>
    </row>
    <row r="100" s="11" customFormat="1">
      <c r="B100" s="215"/>
      <c r="D100" s="216" t="s">
        <v>179</v>
      </c>
      <c r="E100" s="217" t="s">
        <v>5</v>
      </c>
      <c r="F100" s="218" t="s">
        <v>180</v>
      </c>
      <c r="H100" s="219">
        <v>1186</v>
      </c>
      <c r="I100" s="220"/>
      <c r="L100" s="215"/>
      <c r="M100" s="221"/>
      <c r="N100" s="222"/>
      <c r="O100" s="222"/>
      <c r="P100" s="222"/>
      <c r="Q100" s="222"/>
      <c r="R100" s="222"/>
      <c r="S100" s="222"/>
      <c r="T100" s="223"/>
      <c r="AT100" s="217" t="s">
        <v>179</v>
      </c>
      <c r="AU100" s="217" t="s">
        <v>150</v>
      </c>
      <c r="AV100" s="11" t="s">
        <v>81</v>
      </c>
      <c r="AW100" s="11" t="s">
        <v>35</v>
      </c>
      <c r="AX100" s="11" t="s">
        <v>79</v>
      </c>
      <c r="AY100" s="217" t="s">
        <v>141</v>
      </c>
    </row>
    <row r="101" s="1" customFormat="1" ht="25.5" customHeight="1">
      <c r="B101" s="202"/>
      <c r="C101" s="203" t="s">
        <v>181</v>
      </c>
      <c r="D101" s="203" t="s">
        <v>144</v>
      </c>
      <c r="E101" s="204" t="s">
        <v>182</v>
      </c>
      <c r="F101" s="205" t="s">
        <v>183</v>
      </c>
      <c r="G101" s="206" t="s">
        <v>177</v>
      </c>
      <c r="H101" s="207">
        <v>2697.5</v>
      </c>
      <c r="I101" s="208"/>
      <c r="J101" s="209">
        <f>ROUND(I101*H101,2)</f>
        <v>0</v>
      </c>
      <c r="K101" s="205" t="s">
        <v>148</v>
      </c>
      <c r="L101" s="47"/>
      <c r="M101" s="210" t="s">
        <v>5</v>
      </c>
      <c r="N101" s="211" t="s">
        <v>42</v>
      </c>
      <c r="O101" s="48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5" t="s">
        <v>149</v>
      </c>
      <c r="AT101" s="25" t="s">
        <v>144</v>
      </c>
      <c r="AU101" s="25" t="s">
        <v>150</v>
      </c>
      <c r="AY101" s="25" t="s">
        <v>141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79</v>
      </c>
      <c r="BK101" s="214">
        <f>ROUND(I101*H101,2)</f>
        <v>0</v>
      </c>
      <c r="BL101" s="25" t="s">
        <v>149</v>
      </c>
      <c r="BM101" s="25" t="s">
        <v>184</v>
      </c>
    </row>
    <row r="102" s="11" customFormat="1">
      <c r="B102" s="215"/>
      <c r="D102" s="216" t="s">
        <v>179</v>
      </c>
      <c r="E102" s="217" t="s">
        <v>5</v>
      </c>
      <c r="F102" s="218" t="s">
        <v>185</v>
      </c>
      <c r="H102" s="219">
        <v>1697.5</v>
      </c>
      <c r="I102" s="220"/>
      <c r="L102" s="215"/>
      <c r="M102" s="221"/>
      <c r="N102" s="222"/>
      <c r="O102" s="222"/>
      <c r="P102" s="222"/>
      <c r="Q102" s="222"/>
      <c r="R102" s="222"/>
      <c r="S102" s="222"/>
      <c r="T102" s="223"/>
      <c r="AT102" s="217" t="s">
        <v>179</v>
      </c>
      <c r="AU102" s="217" t="s">
        <v>150</v>
      </c>
      <c r="AV102" s="11" t="s">
        <v>81</v>
      </c>
      <c r="AW102" s="11" t="s">
        <v>35</v>
      </c>
      <c r="AX102" s="11" t="s">
        <v>71</v>
      </c>
      <c r="AY102" s="217" t="s">
        <v>141</v>
      </c>
    </row>
    <row r="103" s="11" customFormat="1">
      <c r="B103" s="215"/>
      <c r="D103" s="216" t="s">
        <v>179</v>
      </c>
      <c r="E103" s="217" t="s">
        <v>5</v>
      </c>
      <c r="F103" s="218" t="s">
        <v>186</v>
      </c>
      <c r="H103" s="219">
        <v>1000</v>
      </c>
      <c r="I103" s="220"/>
      <c r="L103" s="215"/>
      <c r="M103" s="221"/>
      <c r="N103" s="222"/>
      <c r="O103" s="222"/>
      <c r="P103" s="222"/>
      <c r="Q103" s="222"/>
      <c r="R103" s="222"/>
      <c r="S103" s="222"/>
      <c r="T103" s="223"/>
      <c r="AT103" s="217" t="s">
        <v>179</v>
      </c>
      <c r="AU103" s="217" t="s">
        <v>150</v>
      </c>
      <c r="AV103" s="11" t="s">
        <v>81</v>
      </c>
      <c r="AW103" s="11" t="s">
        <v>35</v>
      </c>
      <c r="AX103" s="11" t="s">
        <v>71</v>
      </c>
      <c r="AY103" s="217" t="s">
        <v>141</v>
      </c>
    </row>
    <row r="104" s="12" customFormat="1">
      <c r="B104" s="224"/>
      <c r="D104" s="216" t="s">
        <v>179</v>
      </c>
      <c r="E104" s="225" t="s">
        <v>5</v>
      </c>
      <c r="F104" s="226" t="s">
        <v>187</v>
      </c>
      <c r="H104" s="227">
        <v>2697.5</v>
      </c>
      <c r="I104" s="228"/>
      <c r="L104" s="224"/>
      <c r="M104" s="229"/>
      <c r="N104" s="230"/>
      <c r="O104" s="230"/>
      <c r="P104" s="230"/>
      <c r="Q104" s="230"/>
      <c r="R104" s="230"/>
      <c r="S104" s="230"/>
      <c r="T104" s="231"/>
      <c r="AT104" s="225" t="s">
        <v>179</v>
      </c>
      <c r="AU104" s="225" t="s">
        <v>150</v>
      </c>
      <c r="AV104" s="12" t="s">
        <v>149</v>
      </c>
      <c r="AW104" s="12" t="s">
        <v>35</v>
      </c>
      <c r="AX104" s="12" t="s">
        <v>79</v>
      </c>
      <c r="AY104" s="225" t="s">
        <v>141</v>
      </c>
    </row>
    <row r="105" s="1" customFormat="1" ht="25.5" customHeight="1">
      <c r="B105" s="202"/>
      <c r="C105" s="203" t="s">
        <v>143</v>
      </c>
      <c r="D105" s="203" t="s">
        <v>144</v>
      </c>
      <c r="E105" s="204" t="s">
        <v>188</v>
      </c>
      <c r="F105" s="205" t="s">
        <v>189</v>
      </c>
      <c r="G105" s="206" t="s">
        <v>177</v>
      </c>
      <c r="H105" s="207">
        <v>809.25</v>
      </c>
      <c r="I105" s="208"/>
      <c r="J105" s="209">
        <f>ROUND(I105*H105,2)</f>
        <v>0</v>
      </c>
      <c r="K105" s="205" t="s">
        <v>148</v>
      </c>
      <c r="L105" s="47"/>
      <c r="M105" s="210" t="s">
        <v>5</v>
      </c>
      <c r="N105" s="211" t="s">
        <v>42</v>
      </c>
      <c r="O105" s="48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5" t="s">
        <v>149</v>
      </c>
      <c r="AT105" s="25" t="s">
        <v>144</v>
      </c>
      <c r="AU105" s="25" t="s">
        <v>150</v>
      </c>
      <c r="AY105" s="25" t="s">
        <v>141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5" t="s">
        <v>79</v>
      </c>
      <c r="BK105" s="214">
        <f>ROUND(I105*H105,2)</f>
        <v>0</v>
      </c>
      <c r="BL105" s="25" t="s">
        <v>149</v>
      </c>
      <c r="BM105" s="25" t="s">
        <v>190</v>
      </c>
    </row>
    <row r="106" s="11" customFormat="1">
      <c r="B106" s="215"/>
      <c r="D106" s="216" t="s">
        <v>179</v>
      </c>
      <c r="E106" s="217" t="s">
        <v>5</v>
      </c>
      <c r="F106" s="218" t="s">
        <v>191</v>
      </c>
      <c r="H106" s="219">
        <v>809.25</v>
      </c>
      <c r="I106" s="220"/>
      <c r="L106" s="215"/>
      <c r="M106" s="221"/>
      <c r="N106" s="222"/>
      <c r="O106" s="222"/>
      <c r="P106" s="222"/>
      <c r="Q106" s="222"/>
      <c r="R106" s="222"/>
      <c r="S106" s="222"/>
      <c r="T106" s="223"/>
      <c r="AT106" s="217" t="s">
        <v>179</v>
      </c>
      <c r="AU106" s="217" t="s">
        <v>150</v>
      </c>
      <c r="AV106" s="11" t="s">
        <v>81</v>
      </c>
      <c r="AW106" s="11" t="s">
        <v>35</v>
      </c>
      <c r="AX106" s="11" t="s">
        <v>79</v>
      </c>
      <c r="AY106" s="217" t="s">
        <v>141</v>
      </c>
    </row>
    <row r="107" s="1" customFormat="1" ht="25.5" customHeight="1">
      <c r="B107" s="202"/>
      <c r="C107" s="203" t="s">
        <v>192</v>
      </c>
      <c r="D107" s="203" t="s">
        <v>144</v>
      </c>
      <c r="E107" s="204" t="s">
        <v>193</v>
      </c>
      <c r="F107" s="205" t="s">
        <v>194</v>
      </c>
      <c r="G107" s="206" t="s">
        <v>177</v>
      </c>
      <c r="H107" s="207">
        <v>727.5</v>
      </c>
      <c r="I107" s="208"/>
      <c r="J107" s="209">
        <f>ROUND(I107*H107,2)</f>
        <v>0</v>
      </c>
      <c r="K107" s="205" t="s">
        <v>148</v>
      </c>
      <c r="L107" s="47"/>
      <c r="M107" s="210" t="s">
        <v>5</v>
      </c>
      <c r="N107" s="211" t="s">
        <v>42</v>
      </c>
      <c r="O107" s="48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5" t="s">
        <v>149</v>
      </c>
      <c r="AT107" s="25" t="s">
        <v>144</v>
      </c>
      <c r="AU107" s="25" t="s">
        <v>150</v>
      </c>
      <c r="AY107" s="25" t="s">
        <v>141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5" t="s">
        <v>79</v>
      </c>
      <c r="BK107" s="214">
        <f>ROUND(I107*H107,2)</f>
        <v>0</v>
      </c>
      <c r="BL107" s="25" t="s">
        <v>149</v>
      </c>
      <c r="BM107" s="25" t="s">
        <v>195</v>
      </c>
    </row>
    <row r="108" s="11" customFormat="1">
      <c r="B108" s="215"/>
      <c r="D108" s="216" t="s">
        <v>179</v>
      </c>
      <c r="E108" s="217" t="s">
        <v>5</v>
      </c>
      <c r="F108" s="218" t="s">
        <v>196</v>
      </c>
      <c r="H108" s="219">
        <v>727.5</v>
      </c>
      <c r="I108" s="220"/>
      <c r="L108" s="215"/>
      <c r="M108" s="221"/>
      <c r="N108" s="222"/>
      <c r="O108" s="222"/>
      <c r="P108" s="222"/>
      <c r="Q108" s="222"/>
      <c r="R108" s="222"/>
      <c r="S108" s="222"/>
      <c r="T108" s="223"/>
      <c r="AT108" s="217" t="s">
        <v>179</v>
      </c>
      <c r="AU108" s="217" t="s">
        <v>150</v>
      </c>
      <c r="AV108" s="11" t="s">
        <v>81</v>
      </c>
      <c r="AW108" s="11" t="s">
        <v>35</v>
      </c>
      <c r="AX108" s="11" t="s">
        <v>79</v>
      </c>
      <c r="AY108" s="217" t="s">
        <v>141</v>
      </c>
    </row>
    <row r="109" s="1" customFormat="1" ht="25.5" customHeight="1">
      <c r="B109" s="202"/>
      <c r="C109" s="203" t="s">
        <v>197</v>
      </c>
      <c r="D109" s="203" t="s">
        <v>144</v>
      </c>
      <c r="E109" s="204" t="s">
        <v>188</v>
      </c>
      <c r="F109" s="205" t="s">
        <v>189</v>
      </c>
      <c r="G109" s="206" t="s">
        <v>177</v>
      </c>
      <c r="H109" s="207">
        <v>218.25</v>
      </c>
      <c r="I109" s="208"/>
      <c r="J109" s="209">
        <f>ROUND(I109*H109,2)</f>
        <v>0</v>
      </c>
      <c r="K109" s="205" t="s">
        <v>148</v>
      </c>
      <c r="L109" s="47"/>
      <c r="M109" s="210" t="s">
        <v>5</v>
      </c>
      <c r="N109" s="211" t="s">
        <v>42</v>
      </c>
      <c r="O109" s="48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5" t="s">
        <v>149</v>
      </c>
      <c r="AT109" s="25" t="s">
        <v>144</v>
      </c>
      <c r="AU109" s="25" t="s">
        <v>150</v>
      </c>
      <c r="AY109" s="25" t="s">
        <v>141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5" t="s">
        <v>79</v>
      </c>
      <c r="BK109" s="214">
        <f>ROUND(I109*H109,2)</f>
        <v>0</v>
      </c>
      <c r="BL109" s="25" t="s">
        <v>149</v>
      </c>
      <c r="BM109" s="25" t="s">
        <v>198</v>
      </c>
    </row>
    <row r="110" s="11" customFormat="1">
      <c r="B110" s="215"/>
      <c r="D110" s="216" t="s">
        <v>179</v>
      </c>
      <c r="E110" s="217" t="s">
        <v>5</v>
      </c>
      <c r="F110" s="218" t="s">
        <v>199</v>
      </c>
      <c r="H110" s="219">
        <v>218.25</v>
      </c>
      <c r="I110" s="220"/>
      <c r="L110" s="215"/>
      <c r="M110" s="221"/>
      <c r="N110" s="222"/>
      <c r="O110" s="222"/>
      <c r="P110" s="222"/>
      <c r="Q110" s="222"/>
      <c r="R110" s="222"/>
      <c r="S110" s="222"/>
      <c r="T110" s="223"/>
      <c r="AT110" s="217" t="s">
        <v>179</v>
      </c>
      <c r="AU110" s="217" t="s">
        <v>150</v>
      </c>
      <c r="AV110" s="11" t="s">
        <v>81</v>
      </c>
      <c r="AW110" s="11" t="s">
        <v>35</v>
      </c>
      <c r="AX110" s="11" t="s">
        <v>79</v>
      </c>
      <c r="AY110" s="217" t="s">
        <v>141</v>
      </c>
    </row>
    <row r="111" s="1" customFormat="1" ht="16.5" customHeight="1">
      <c r="B111" s="202"/>
      <c r="C111" s="203" t="s">
        <v>200</v>
      </c>
      <c r="D111" s="203" t="s">
        <v>144</v>
      </c>
      <c r="E111" s="204" t="s">
        <v>201</v>
      </c>
      <c r="F111" s="205" t="s">
        <v>202</v>
      </c>
      <c r="G111" s="206" t="s">
        <v>177</v>
      </c>
      <c r="H111" s="207">
        <v>30.600000000000001</v>
      </c>
      <c r="I111" s="208"/>
      <c r="J111" s="209">
        <f>ROUND(I111*H111,2)</f>
        <v>0</v>
      </c>
      <c r="K111" s="205" t="s">
        <v>148</v>
      </c>
      <c r="L111" s="47"/>
      <c r="M111" s="210" t="s">
        <v>5</v>
      </c>
      <c r="N111" s="211" t="s">
        <v>42</v>
      </c>
      <c r="O111" s="48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5" t="s">
        <v>149</v>
      </c>
      <c r="AT111" s="25" t="s">
        <v>144</v>
      </c>
      <c r="AU111" s="25" t="s">
        <v>150</v>
      </c>
      <c r="AY111" s="25" t="s">
        <v>141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5" t="s">
        <v>79</v>
      </c>
      <c r="BK111" s="214">
        <f>ROUND(I111*H111,2)</f>
        <v>0</v>
      </c>
      <c r="BL111" s="25" t="s">
        <v>149</v>
      </c>
      <c r="BM111" s="25" t="s">
        <v>203</v>
      </c>
    </row>
    <row r="112" s="11" customFormat="1">
      <c r="B112" s="215"/>
      <c r="D112" s="216" t="s">
        <v>179</v>
      </c>
      <c r="E112" s="217" t="s">
        <v>5</v>
      </c>
      <c r="F112" s="218" t="s">
        <v>204</v>
      </c>
      <c r="H112" s="219">
        <v>30.600000000000001</v>
      </c>
      <c r="I112" s="220"/>
      <c r="L112" s="215"/>
      <c r="M112" s="221"/>
      <c r="N112" s="222"/>
      <c r="O112" s="222"/>
      <c r="P112" s="222"/>
      <c r="Q112" s="222"/>
      <c r="R112" s="222"/>
      <c r="S112" s="222"/>
      <c r="T112" s="223"/>
      <c r="AT112" s="217" t="s">
        <v>179</v>
      </c>
      <c r="AU112" s="217" t="s">
        <v>150</v>
      </c>
      <c r="AV112" s="11" t="s">
        <v>81</v>
      </c>
      <c r="AW112" s="11" t="s">
        <v>35</v>
      </c>
      <c r="AX112" s="11" t="s">
        <v>79</v>
      </c>
      <c r="AY112" s="217" t="s">
        <v>141</v>
      </c>
    </row>
    <row r="113" s="1" customFormat="1" ht="16.5" customHeight="1">
      <c r="B113" s="202"/>
      <c r="C113" s="203" t="s">
        <v>205</v>
      </c>
      <c r="D113" s="203" t="s">
        <v>144</v>
      </c>
      <c r="E113" s="204" t="s">
        <v>206</v>
      </c>
      <c r="F113" s="205" t="s">
        <v>207</v>
      </c>
      <c r="G113" s="206" t="s">
        <v>177</v>
      </c>
      <c r="H113" s="207">
        <v>9.1799999999999997</v>
      </c>
      <c r="I113" s="208"/>
      <c r="J113" s="209">
        <f>ROUND(I113*H113,2)</f>
        <v>0</v>
      </c>
      <c r="K113" s="205" t="s">
        <v>148</v>
      </c>
      <c r="L113" s="47"/>
      <c r="M113" s="210" t="s">
        <v>5</v>
      </c>
      <c r="N113" s="211" t="s">
        <v>42</v>
      </c>
      <c r="O113" s="48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5" t="s">
        <v>149</v>
      </c>
      <c r="AT113" s="25" t="s">
        <v>144</v>
      </c>
      <c r="AU113" s="25" t="s">
        <v>150</v>
      </c>
      <c r="AY113" s="25" t="s">
        <v>141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5" t="s">
        <v>79</v>
      </c>
      <c r="BK113" s="214">
        <f>ROUND(I113*H113,2)</f>
        <v>0</v>
      </c>
      <c r="BL113" s="25" t="s">
        <v>149</v>
      </c>
      <c r="BM113" s="25" t="s">
        <v>208</v>
      </c>
    </row>
    <row r="114" s="11" customFormat="1">
      <c r="B114" s="215"/>
      <c r="D114" s="216" t="s">
        <v>179</v>
      </c>
      <c r="E114" s="217" t="s">
        <v>5</v>
      </c>
      <c r="F114" s="218" t="s">
        <v>209</v>
      </c>
      <c r="H114" s="219">
        <v>9.1799999999999997</v>
      </c>
      <c r="I114" s="220"/>
      <c r="L114" s="215"/>
      <c r="M114" s="221"/>
      <c r="N114" s="222"/>
      <c r="O114" s="222"/>
      <c r="P114" s="222"/>
      <c r="Q114" s="222"/>
      <c r="R114" s="222"/>
      <c r="S114" s="222"/>
      <c r="T114" s="223"/>
      <c r="AT114" s="217" t="s">
        <v>179</v>
      </c>
      <c r="AU114" s="217" t="s">
        <v>150</v>
      </c>
      <c r="AV114" s="11" t="s">
        <v>81</v>
      </c>
      <c r="AW114" s="11" t="s">
        <v>35</v>
      </c>
      <c r="AX114" s="11" t="s">
        <v>79</v>
      </c>
      <c r="AY114" s="217" t="s">
        <v>141</v>
      </c>
    </row>
    <row r="115" s="1" customFormat="1" ht="16.5" customHeight="1">
      <c r="B115" s="202"/>
      <c r="C115" s="203" t="s">
        <v>11</v>
      </c>
      <c r="D115" s="203" t="s">
        <v>144</v>
      </c>
      <c r="E115" s="204" t="s">
        <v>210</v>
      </c>
      <c r="F115" s="205" t="s">
        <v>211</v>
      </c>
      <c r="G115" s="206" t="s">
        <v>177</v>
      </c>
      <c r="H115" s="207">
        <v>2318</v>
      </c>
      <c r="I115" s="208"/>
      <c r="J115" s="209">
        <f>ROUND(I115*H115,2)</f>
        <v>0</v>
      </c>
      <c r="K115" s="205" t="s">
        <v>148</v>
      </c>
      <c r="L115" s="47"/>
      <c r="M115" s="210" t="s">
        <v>5</v>
      </c>
      <c r="N115" s="211" t="s">
        <v>42</v>
      </c>
      <c r="O115" s="48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5" t="s">
        <v>149</v>
      </c>
      <c r="AT115" s="25" t="s">
        <v>144</v>
      </c>
      <c r="AU115" s="25" t="s">
        <v>150</v>
      </c>
      <c r="AY115" s="25" t="s">
        <v>141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5" t="s">
        <v>79</v>
      </c>
      <c r="BK115" s="214">
        <f>ROUND(I115*H115,2)</f>
        <v>0</v>
      </c>
      <c r="BL115" s="25" t="s">
        <v>149</v>
      </c>
      <c r="BM115" s="25" t="s">
        <v>212</v>
      </c>
    </row>
    <row r="116" s="11" customFormat="1">
      <c r="B116" s="215"/>
      <c r="D116" s="216" t="s">
        <v>179</v>
      </c>
      <c r="E116" s="217" t="s">
        <v>5</v>
      </c>
      <c r="F116" s="218" t="s">
        <v>213</v>
      </c>
      <c r="H116" s="219">
        <v>1159</v>
      </c>
      <c r="I116" s="220"/>
      <c r="L116" s="215"/>
      <c r="M116" s="221"/>
      <c r="N116" s="222"/>
      <c r="O116" s="222"/>
      <c r="P116" s="222"/>
      <c r="Q116" s="222"/>
      <c r="R116" s="222"/>
      <c r="S116" s="222"/>
      <c r="T116" s="223"/>
      <c r="AT116" s="217" t="s">
        <v>179</v>
      </c>
      <c r="AU116" s="217" t="s">
        <v>150</v>
      </c>
      <c r="AV116" s="11" t="s">
        <v>81</v>
      </c>
      <c r="AW116" s="11" t="s">
        <v>35</v>
      </c>
      <c r="AX116" s="11" t="s">
        <v>71</v>
      </c>
      <c r="AY116" s="217" t="s">
        <v>141</v>
      </c>
    </row>
    <row r="117" s="11" customFormat="1">
      <c r="B117" s="215"/>
      <c r="D117" s="216" t="s">
        <v>179</v>
      </c>
      <c r="E117" s="217" t="s">
        <v>5</v>
      </c>
      <c r="F117" s="218" t="s">
        <v>214</v>
      </c>
      <c r="H117" s="219">
        <v>1159</v>
      </c>
      <c r="I117" s="220"/>
      <c r="L117" s="215"/>
      <c r="M117" s="221"/>
      <c r="N117" s="222"/>
      <c r="O117" s="222"/>
      <c r="P117" s="222"/>
      <c r="Q117" s="222"/>
      <c r="R117" s="222"/>
      <c r="S117" s="222"/>
      <c r="T117" s="223"/>
      <c r="AT117" s="217" t="s">
        <v>179</v>
      </c>
      <c r="AU117" s="217" t="s">
        <v>150</v>
      </c>
      <c r="AV117" s="11" t="s">
        <v>81</v>
      </c>
      <c r="AW117" s="11" t="s">
        <v>35</v>
      </c>
      <c r="AX117" s="11" t="s">
        <v>71</v>
      </c>
      <c r="AY117" s="217" t="s">
        <v>141</v>
      </c>
    </row>
    <row r="118" s="12" customFormat="1">
      <c r="B118" s="224"/>
      <c r="D118" s="216" t="s">
        <v>179</v>
      </c>
      <c r="E118" s="225" t="s">
        <v>5</v>
      </c>
      <c r="F118" s="226" t="s">
        <v>187</v>
      </c>
      <c r="H118" s="227">
        <v>2318</v>
      </c>
      <c r="I118" s="228"/>
      <c r="L118" s="224"/>
      <c r="M118" s="229"/>
      <c r="N118" s="230"/>
      <c r="O118" s="230"/>
      <c r="P118" s="230"/>
      <c r="Q118" s="230"/>
      <c r="R118" s="230"/>
      <c r="S118" s="230"/>
      <c r="T118" s="231"/>
      <c r="AT118" s="225" t="s">
        <v>179</v>
      </c>
      <c r="AU118" s="225" t="s">
        <v>150</v>
      </c>
      <c r="AV118" s="12" t="s">
        <v>149</v>
      </c>
      <c r="AW118" s="12" t="s">
        <v>35</v>
      </c>
      <c r="AX118" s="12" t="s">
        <v>79</v>
      </c>
      <c r="AY118" s="225" t="s">
        <v>141</v>
      </c>
    </row>
    <row r="119" s="1" customFormat="1" ht="16.5" customHeight="1">
      <c r="B119" s="202"/>
      <c r="C119" s="203" t="s">
        <v>215</v>
      </c>
      <c r="D119" s="203" t="s">
        <v>144</v>
      </c>
      <c r="E119" s="204" t="s">
        <v>216</v>
      </c>
      <c r="F119" s="205" t="s">
        <v>217</v>
      </c>
      <c r="G119" s="206" t="s">
        <v>177</v>
      </c>
      <c r="H119" s="207">
        <v>2318</v>
      </c>
      <c r="I119" s="208"/>
      <c r="J119" s="209">
        <f>ROUND(I119*H119,2)</f>
        <v>0</v>
      </c>
      <c r="K119" s="205" t="s">
        <v>148</v>
      </c>
      <c r="L119" s="47"/>
      <c r="M119" s="210" t="s">
        <v>5</v>
      </c>
      <c r="N119" s="211" t="s">
        <v>42</v>
      </c>
      <c r="O119" s="48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5" t="s">
        <v>149</v>
      </c>
      <c r="AT119" s="25" t="s">
        <v>144</v>
      </c>
      <c r="AU119" s="25" t="s">
        <v>150</v>
      </c>
      <c r="AY119" s="25" t="s">
        <v>141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5" t="s">
        <v>79</v>
      </c>
      <c r="BK119" s="214">
        <f>ROUND(I119*H119,2)</f>
        <v>0</v>
      </c>
      <c r="BL119" s="25" t="s">
        <v>149</v>
      </c>
      <c r="BM119" s="25" t="s">
        <v>218</v>
      </c>
    </row>
    <row r="120" s="11" customFormat="1">
      <c r="B120" s="215"/>
      <c r="D120" s="216" t="s">
        <v>179</v>
      </c>
      <c r="E120" s="217" t="s">
        <v>5</v>
      </c>
      <c r="F120" s="218" t="s">
        <v>213</v>
      </c>
      <c r="H120" s="219">
        <v>1159</v>
      </c>
      <c r="I120" s="220"/>
      <c r="L120" s="215"/>
      <c r="M120" s="221"/>
      <c r="N120" s="222"/>
      <c r="O120" s="222"/>
      <c r="P120" s="222"/>
      <c r="Q120" s="222"/>
      <c r="R120" s="222"/>
      <c r="S120" s="222"/>
      <c r="T120" s="223"/>
      <c r="AT120" s="217" t="s">
        <v>179</v>
      </c>
      <c r="AU120" s="217" t="s">
        <v>150</v>
      </c>
      <c r="AV120" s="11" t="s">
        <v>81</v>
      </c>
      <c r="AW120" s="11" t="s">
        <v>35</v>
      </c>
      <c r="AX120" s="11" t="s">
        <v>71</v>
      </c>
      <c r="AY120" s="217" t="s">
        <v>141</v>
      </c>
    </row>
    <row r="121" s="11" customFormat="1">
      <c r="B121" s="215"/>
      <c r="D121" s="216" t="s">
        <v>179</v>
      </c>
      <c r="E121" s="217" t="s">
        <v>5</v>
      </c>
      <c r="F121" s="218" t="s">
        <v>214</v>
      </c>
      <c r="H121" s="219">
        <v>1159</v>
      </c>
      <c r="I121" s="220"/>
      <c r="L121" s="215"/>
      <c r="M121" s="221"/>
      <c r="N121" s="222"/>
      <c r="O121" s="222"/>
      <c r="P121" s="222"/>
      <c r="Q121" s="222"/>
      <c r="R121" s="222"/>
      <c r="S121" s="222"/>
      <c r="T121" s="223"/>
      <c r="AT121" s="217" t="s">
        <v>179</v>
      </c>
      <c r="AU121" s="217" t="s">
        <v>150</v>
      </c>
      <c r="AV121" s="11" t="s">
        <v>81</v>
      </c>
      <c r="AW121" s="11" t="s">
        <v>35</v>
      </c>
      <c r="AX121" s="11" t="s">
        <v>71</v>
      </c>
      <c r="AY121" s="217" t="s">
        <v>141</v>
      </c>
    </row>
    <row r="122" s="12" customFormat="1">
      <c r="B122" s="224"/>
      <c r="D122" s="216" t="s">
        <v>179</v>
      </c>
      <c r="E122" s="225" t="s">
        <v>5</v>
      </c>
      <c r="F122" s="226" t="s">
        <v>187</v>
      </c>
      <c r="H122" s="227">
        <v>2318</v>
      </c>
      <c r="I122" s="228"/>
      <c r="L122" s="224"/>
      <c r="M122" s="229"/>
      <c r="N122" s="230"/>
      <c r="O122" s="230"/>
      <c r="P122" s="230"/>
      <c r="Q122" s="230"/>
      <c r="R122" s="230"/>
      <c r="S122" s="230"/>
      <c r="T122" s="231"/>
      <c r="AT122" s="225" t="s">
        <v>179</v>
      </c>
      <c r="AU122" s="225" t="s">
        <v>150</v>
      </c>
      <c r="AV122" s="12" t="s">
        <v>149</v>
      </c>
      <c r="AW122" s="12" t="s">
        <v>35</v>
      </c>
      <c r="AX122" s="12" t="s">
        <v>79</v>
      </c>
      <c r="AY122" s="225" t="s">
        <v>141</v>
      </c>
    </row>
    <row r="123" s="1" customFormat="1" ht="16.5" customHeight="1">
      <c r="B123" s="202"/>
      <c r="C123" s="203" t="s">
        <v>219</v>
      </c>
      <c r="D123" s="203" t="s">
        <v>144</v>
      </c>
      <c r="E123" s="204" t="s">
        <v>210</v>
      </c>
      <c r="F123" s="205" t="s">
        <v>211</v>
      </c>
      <c r="G123" s="206" t="s">
        <v>177</v>
      </c>
      <c r="H123" s="207">
        <v>2299.471</v>
      </c>
      <c r="I123" s="208"/>
      <c r="J123" s="209">
        <f>ROUND(I123*H123,2)</f>
        <v>0</v>
      </c>
      <c r="K123" s="205" t="s">
        <v>148</v>
      </c>
      <c r="L123" s="47"/>
      <c r="M123" s="210" t="s">
        <v>5</v>
      </c>
      <c r="N123" s="211" t="s">
        <v>42</v>
      </c>
      <c r="O123" s="48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25" t="s">
        <v>149</v>
      </c>
      <c r="AT123" s="25" t="s">
        <v>144</v>
      </c>
      <c r="AU123" s="25" t="s">
        <v>150</v>
      </c>
      <c r="AY123" s="25" t="s">
        <v>141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5" t="s">
        <v>79</v>
      </c>
      <c r="BK123" s="214">
        <f>ROUND(I123*H123,2)</f>
        <v>0</v>
      </c>
      <c r="BL123" s="25" t="s">
        <v>149</v>
      </c>
      <c r="BM123" s="25" t="s">
        <v>220</v>
      </c>
    </row>
    <row r="124" s="11" customFormat="1">
      <c r="B124" s="215"/>
      <c r="D124" s="216" t="s">
        <v>179</v>
      </c>
      <c r="E124" s="217" t="s">
        <v>5</v>
      </c>
      <c r="F124" s="218" t="s">
        <v>221</v>
      </c>
      <c r="H124" s="219">
        <v>3425</v>
      </c>
      <c r="I124" s="220"/>
      <c r="L124" s="215"/>
      <c r="M124" s="221"/>
      <c r="N124" s="222"/>
      <c r="O124" s="222"/>
      <c r="P124" s="222"/>
      <c r="Q124" s="222"/>
      <c r="R124" s="222"/>
      <c r="S124" s="222"/>
      <c r="T124" s="223"/>
      <c r="AT124" s="217" t="s">
        <v>179</v>
      </c>
      <c r="AU124" s="217" t="s">
        <v>150</v>
      </c>
      <c r="AV124" s="11" t="s">
        <v>81</v>
      </c>
      <c r="AW124" s="11" t="s">
        <v>35</v>
      </c>
      <c r="AX124" s="11" t="s">
        <v>71</v>
      </c>
      <c r="AY124" s="217" t="s">
        <v>141</v>
      </c>
    </row>
    <row r="125" s="11" customFormat="1">
      <c r="B125" s="215"/>
      <c r="D125" s="216" t="s">
        <v>179</v>
      </c>
      <c r="E125" s="217" t="s">
        <v>5</v>
      </c>
      <c r="F125" s="218" t="s">
        <v>222</v>
      </c>
      <c r="H125" s="219">
        <v>33.470999999999997</v>
      </c>
      <c r="I125" s="220"/>
      <c r="L125" s="215"/>
      <c r="M125" s="221"/>
      <c r="N125" s="222"/>
      <c r="O125" s="222"/>
      <c r="P125" s="222"/>
      <c r="Q125" s="222"/>
      <c r="R125" s="222"/>
      <c r="S125" s="222"/>
      <c r="T125" s="223"/>
      <c r="AT125" s="217" t="s">
        <v>179</v>
      </c>
      <c r="AU125" s="217" t="s">
        <v>150</v>
      </c>
      <c r="AV125" s="11" t="s">
        <v>81</v>
      </c>
      <c r="AW125" s="11" t="s">
        <v>35</v>
      </c>
      <c r="AX125" s="11" t="s">
        <v>71</v>
      </c>
      <c r="AY125" s="217" t="s">
        <v>141</v>
      </c>
    </row>
    <row r="126" s="11" customFormat="1">
      <c r="B126" s="215"/>
      <c r="D126" s="216" t="s">
        <v>179</v>
      </c>
      <c r="E126" s="217" t="s">
        <v>5</v>
      </c>
      <c r="F126" s="218" t="s">
        <v>223</v>
      </c>
      <c r="H126" s="219">
        <v>-1159</v>
      </c>
      <c r="I126" s="220"/>
      <c r="L126" s="215"/>
      <c r="M126" s="221"/>
      <c r="N126" s="222"/>
      <c r="O126" s="222"/>
      <c r="P126" s="222"/>
      <c r="Q126" s="222"/>
      <c r="R126" s="222"/>
      <c r="S126" s="222"/>
      <c r="T126" s="223"/>
      <c r="AT126" s="217" t="s">
        <v>179</v>
      </c>
      <c r="AU126" s="217" t="s">
        <v>150</v>
      </c>
      <c r="AV126" s="11" t="s">
        <v>81</v>
      </c>
      <c r="AW126" s="11" t="s">
        <v>35</v>
      </c>
      <c r="AX126" s="11" t="s">
        <v>71</v>
      </c>
      <c r="AY126" s="217" t="s">
        <v>141</v>
      </c>
    </row>
    <row r="127" s="12" customFormat="1">
      <c r="B127" s="224"/>
      <c r="D127" s="216" t="s">
        <v>179</v>
      </c>
      <c r="E127" s="225" t="s">
        <v>5</v>
      </c>
      <c r="F127" s="226" t="s">
        <v>187</v>
      </c>
      <c r="H127" s="227">
        <v>2299.471</v>
      </c>
      <c r="I127" s="228"/>
      <c r="L127" s="224"/>
      <c r="M127" s="229"/>
      <c r="N127" s="230"/>
      <c r="O127" s="230"/>
      <c r="P127" s="230"/>
      <c r="Q127" s="230"/>
      <c r="R127" s="230"/>
      <c r="S127" s="230"/>
      <c r="T127" s="231"/>
      <c r="AT127" s="225" t="s">
        <v>179</v>
      </c>
      <c r="AU127" s="225" t="s">
        <v>150</v>
      </c>
      <c r="AV127" s="12" t="s">
        <v>149</v>
      </c>
      <c r="AW127" s="12" t="s">
        <v>35</v>
      </c>
      <c r="AX127" s="12" t="s">
        <v>79</v>
      </c>
      <c r="AY127" s="225" t="s">
        <v>141</v>
      </c>
    </row>
    <row r="128" s="1" customFormat="1" ht="16.5" customHeight="1">
      <c r="B128" s="202"/>
      <c r="C128" s="203" t="s">
        <v>224</v>
      </c>
      <c r="D128" s="203" t="s">
        <v>144</v>
      </c>
      <c r="E128" s="204" t="s">
        <v>225</v>
      </c>
      <c r="F128" s="205" t="s">
        <v>226</v>
      </c>
      <c r="G128" s="206" t="s">
        <v>177</v>
      </c>
      <c r="H128" s="207">
        <v>2299.471</v>
      </c>
      <c r="I128" s="208"/>
      <c r="J128" s="209">
        <f>ROUND(I128*H128,2)</f>
        <v>0</v>
      </c>
      <c r="K128" s="205" t="s">
        <v>148</v>
      </c>
      <c r="L128" s="47"/>
      <c r="M128" s="210" t="s">
        <v>5</v>
      </c>
      <c r="N128" s="211" t="s">
        <v>42</v>
      </c>
      <c r="O128" s="48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5" t="s">
        <v>149</v>
      </c>
      <c r="AT128" s="25" t="s">
        <v>144</v>
      </c>
      <c r="AU128" s="25" t="s">
        <v>150</v>
      </c>
      <c r="AY128" s="25" t="s">
        <v>141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5" t="s">
        <v>79</v>
      </c>
      <c r="BK128" s="214">
        <f>ROUND(I128*H128,2)</f>
        <v>0</v>
      </c>
      <c r="BL128" s="25" t="s">
        <v>149</v>
      </c>
      <c r="BM128" s="25" t="s">
        <v>227</v>
      </c>
    </row>
    <row r="129" s="11" customFormat="1">
      <c r="B129" s="215"/>
      <c r="D129" s="216" t="s">
        <v>179</v>
      </c>
      <c r="E129" s="217" t="s">
        <v>5</v>
      </c>
      <c r="F129" s="218" t="s">
        <v>221</v>
      </c>
      <c r="H129" s="219">
        <v>3425</v>
      </c>
      <c r="I129" s="220"/>
      <c r="L129" s="215"/>
      <c r="M129" s="221"/>
      <c r="N129" s="222"/>
      <c r="O129" s="222"/>
      <c r="P129" s="222"/>
      <c r="Q129" s="222"/>
      <c r="R129" s="222"/>
      <c r="S129" s="222"/>
      <c r="T129" s="223"/>
      <c r="AT129" s="217" t="s">
        <v>179</v>
      </c>
      <c r="AU129" s="217" t="s">
        <v>150</v>
      </c>
      <c r="AV129" s="11" t="s">
        <v>81</v>
      </c>
      <c r="AW129" s="11" t="s">
        <v>35</v>
      </c>
      <c r="AX129" s="11" t="s">
        <v>71</v>
      </c>
      <c r="AY129" s="217" t="s">
        <v>141</v>
      </c>
    </row>
    <row r="130" s="11" customFormat="1">
      <c r="B130" s="215"/>
      <c r="D130" s="216" t="s">
        <v>179</v>
      </c>
      <c r="E130" s="217" t="s">
        <v>5</v>
      </c>
      <c r="F130" s="218" t="s">
        <v>222</v>
      </c>
      <c r="H130" s="219">
        <v>33.470999999999997</v>
      </c>
      <c r="I130" s="220"/>
      <c r="L130" s="215"/>
      <c r="M130" s="221"/>
      <c r="N130" s="222"/>
      <c r="O130" s="222"/>
      <c r="P130" s="222"/>
      <c r="Q130" s="222"/>
      <c r="R130" s="222"/>
      <c r="S130" s="222"/>
      <c r="T130" s="223"/>
      <c r="AT130" s="217" t="s">
        <v>179</v>
      </c>
      <c r="AU130" s="217" t="s">
        <v>150</v>
      </c>
      <c r="AV130" s="11" t="s">
        <v>81</v>
      </c>
      <c r="AW130" s="11" t="s">
        <v>35</v>
      </c>
      <c r="AX130" s="11" t="s">
        <v>71</v>
      </c>
      <c r="AY130" s="217" t="s">
        <v>141</v>
      </c>
    </row>
    <row r="131" s="11" customFormat="1">
      <c r="B131" s="215"/>
      <c r="D131" s="216" t="s">
        <v>179</v>
      </c>
      <c r="E131" s="217" t="s">
        <v>5</v>
      </c>
      <c r="F131" s="218" t="s">
        <v>223</v>
      </c>
      <c r="H131" s="219">
        <v>-1159</v>
      </c>
      <c r="I131" s="220"/>
      <c r="L131" s="215"/>
      <c r="M131" s="221"/>
      <c r="N131" s="222"/>
      <c r="O131" s="222"/>
      <c r="P131" s="222"/>
      <c r="Q131" s="222"/>
      <c r="R131" s="222"/>
      <c r="S131" s="222"/>
      <c r="T131" s="223"/>
      <c r="AT131" s="217" t="s">
        <v>179</v>
      </c>
      <c r="AU131" s="217" t="s">
        <v>150</v>
      </c>
      <c r="AV131" s="11" t="s">
        <v>81</v>
      </c>
      <c r="AW131" s="11" t="s">
        <v>35</v>
      </c>
      <c r="AX131" s="11" t="s">
        <v>71</v>
      </c>
      <c r="AY131" s="217" t="s">
        <v>141</v>
      </c>
    </row>
    <row r="132" s="12" customFormat="1">
      <c r="B132" s="224"/>
      <c r="D132" s="216" t="s">
        <v>179</v>
      </c>
      <c r="E132" s="225" t="s">
        <v>5</v>
      </c>
      <c r="F132" s="226" t="s">
        <v>187</v>
      </c>
      <c r="H132" s="227">
        <v>2299.471</v>
      </c>
      <c r="I132" s="228"/>
      <c r="L132" s="224"/>
      <c r="M132" s="229"/>
      <c r="N132" s="230"/>
      <c r="O132" s="230"/>
      <c r="P132" s="230"/>
      <c r="Q132" s="230"/>
      <c r="R132" s="230"/>
      <c r="S132" s="230"/>
      <c r="T132" s="231"/>
      <c r="AT132" s="225" t="s">
        <v>179</v>
      </c>
      <c r="AU132" s="225" t="s">
        <v>150</v>
      </c>
      <c r="AV132" s="12" t="s">
        <v>149</v>
      </c>
      <c r="AW132" s="12" t="s">
        <v>35</v>
      </c>
      <c r="AX132" s="12" t="s">
        <v>79</v>
      </c>
      <c r="AY132" s="225" t="s">
        <v>141</v>
      </c>
    </row>
    <row r="133" s="1" customFormat="1" ht="25.5" customHeight="1">
      <c r="B133" s="202"/>
      <c r="C133" s="203" t="s">
        <v>228</v>
      </c>
      <c r="D133" s="203" t="s">
        <v>144</v>
      </c>
      <c r="E133" s="204" t="s">
        <v>229</v>
      </c>
      <c r="F133" s="205" t="s">
        <v>230</v>
      </c>
      <c r="G133" s="206" t="s">
        <v>177</v>
      </c>
      <c r="H133" s="207">
        <v>22914.709999999999</v>
      </c>
      <c r="I133" s="208"/>
      <c r="J133" s="209">
        <f>ROUND(I133*H133,2)</f>
        <v>0</v>
      </c>
      <c r="K133" s="205" t="s">
        <v>148</v>
      </c>
      <c r="L133" s="47"/>
      <c r="M133" s="210" t="s">
        <v>5</v>
      </c>
      <c r="N133" s="211" t="s">
        <v>42</v>
      </c>
      <c r="O133" s="48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5" t="s">
        <v>149</v>
      </c>
      <c r="AT133" s="25" t="s">
        <v>144</v>
      </c>
      <c r="AU133" s="25" t="s">
        <v>150</v>
      </c>
      <c r="AY133" s="25" t="s">
        <v>141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5" t="s">
        <v>79</v>
      </c>
      <c r="BK133" s="214">
        <f>ROUND(I133*H133,2)</f>
        <v>0</v>
      </c>
      <c r="BL133" s="25" t="s">
        <v>149</v>
      </c>
      <c r="BM133" s="25" t="s">
        <v>231</v>
      </c>
    </row>
    <row r="134" s="11" customFormat="1">
      <c r="B134" s="215"/>
      <c r="D134" s="216" t="s">
        <v>179</v>
      </c>
      <c r="E134" s="217" t="s">
        <v>5</v>
      </c>
      <c r="F134" s="218" t="s">
        <v>232</v>
      </c>
      <c r="H134" s="219">
        <v>22914.709999999999</v>
      </c>
      <c r="I134" s="220"/>
      <c r="L134" s="215"/>
      <c r="M134" s="221"/>
      <c r="N134" s="222"/>
      <c r="O134" s="222"/>
      <c r="P134" s="222"/>
      <c r="Q134" s="222"/>
      <c r="R134" s="222"/>
      <c r="S134" s="222"/>
      <c r="T134" s="223"/>
      <c r="AT134" s="217" t="s">
        <v>179</v>
      </c>
      <c r="AU134" s="217" t="s">
        <v>150</v>
      </c>
      <c r="AV134" s="11" t="s">
        <v>81</v>
      </c>
      <c r="AW134" s="11" t="s">
        <v>35</v>
      </c>
      <c r="AX134" s="11" t="s">
        <v>79</v>
      </c>
      <c r="AY134" s="217" t="s">
        <v>141</v>
      </c>
    </row>
    <row r="135" s="1" customFormat="1" ht="16.5" customHeight="1">
      <c r="B135" s="202"/>
      <c r="C135" s="203" t="s">
        <v>233</v>
      </c>
      <c r="D135" s="203" t="s">
        <v>144</v>
      </c>
      <c r="E135" s="204" t="s">
        <v>234</v>
      </c>
      <c r="F135" s="205" t="s">
        <v>235</v>
      </c>
      <c r="G135" s="206" t="s">
        <v>177</v>
      </c>
      <c r="H135" s="207">
        <v>2299.471</v>
      </c>
      <c r="I135" s="208"/>
      <c r="J135" s="209">
        <f>ROUND(I135*H135,2)</f>
        <v>0</v>
      </c>
      <c r="K135" s="205" t="s">
        <v>148</v>
      </c>
      <c r="L135" s="47"/>
      <c r="M135" s="210" t="s">
        <v>5</v>
      </c>
      <c r="N135" s="211" t="s">
        <v>42</v>
      </c>
      <c r="O135" s="48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5" t="s">
        <v>149</v>
      </c>
      <c r="AT135" s="25" t="s">
        <v>144</v>
      </c>
      <c r="AU135" s="25" t="s">
        <v>150</v>
      </c>
      <c r="AY135" s="25" t="s">
        <v>141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5" t="s">
        <v>79</v>
      </c>
      <c r="BK135" s="214">
        <f>ROUND(I135*H135,2)</f>
        <v>0</v>
      </c>
      <c r="BL135" s="25" t="s">
        <v>149</v>
      </c>
      <c r="BM135" s="25" t="s">
        <v>236</v>
      </c>
    </row>
    <row r="136" s="1" customFormat="1" ht="16.5" customHeight="1">
      <c r="B136" s="202"/>
      <c r="C136" s="203" t="s">
        <v>10</v>
      </c>
      <c r="D136" s="203" t="s">
        <v>144</v>
      </c>
      <c r="E136" s="204" t="s">
        <v>237</v>
      </c>
      <c r="F136" s="205" t="s">
        <v>238</v>
      </c>
      <c r="G136" s="206" t="s">
        <v>239</v>
      </c>
      <c r="H136" s="207">
        <v>4828.8890000000001</v>
      </c>
      <c r="I136" s="208"/>
      <c r="J136" s="209">
        <f>ROUND(I136*H136,2)</f>
        <v>0</v>
      </c>
      <c r="K136" s="205" t="s">
        <v>148</v>
      </c>
      <c r="L136" s="47"/>
      <c r="M136" s="210" t="s">
        <v>5</v>
      </c>
      <c r="N136" s="211" t="s">
        <v>42</v>
      </c>
      <c r="O136" s="48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5" t="s">
        <v>149</v>
      </c>
      <c r="AT136" s="25" t="s">
        <v>144</v>
      </c>
      <c r="AU136" s="25" t="s">
        <v>150</v>
      </c>
      <c r="AY136" s="25" t="s">
        <v>141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5" t="s">
        <v>79</v>
      </c>
      <c r="BK136" s="214">
        <f>ROUND(I136*H136,2)</f>
        <v>0</v>
      </c>
      <c r="BL136" s="25" t="s">
        <v>149</v>
      </c>
      <c r="BM136" s="25" t="s">
        <v>240</v>
      </c>
    </row>
    <row r="137" s="11" customFormat="1">
      <c r="B137" s="215"/>
      <c r="D137" s="216" t="s">
        <v>179</v>
      </c>
      <c r="E137" s="217" t="s">
        <v>5</v>
      </c>
      <c r="F137" s="218" t="s">
        <v>241</v>
      </c>
      <c r="H137" s="219">
        <v>4828.8890000000001</v>
      </c>
      <c r="I137" s="220"/>
      <c r="L137" s="215"/>
      <c r="M137" s="221"/>
      <c r="N137" s="222"/>
      <c r="O137" s="222"/>
      <c r="P137" s="222"/>
      <c r="Q137" s="222"/>
      <c r="R137" s="222"/>
      <c r="S137" s="222"/>
      <c r="T137" s="223"/>
      <c r="AT137" s="217" t="s">
        <v>179</v>
      </c>
      <c r="AU137" s="217" t="s">
        <v>150</v>
      </c>
      <c r="AV137" s="11" t="s">
        <v>81</v>
      </c>
      <c r="AW137" s="11" t="s">
        <v>35</v>
      </c>
      <c r="AX137" s="11" t="s">
        <v>79</v>
      </c>
      <c r="AY137" s="217" t="s">
        <v>141</v>
      </c>
    </row>
    <row r="138" s="1" customFormat="1" ht="16.5" customHeight="1">
      <c r="B138" s="202"/>
      <c r="C138" s="203" t="s">
        <v>242</v>
      </c>
      <c r="D138" s="203" t="s">
        <v>144</v>
      </c>
      <c r="E138" s="204" t="s">
        <v>243</v>
      </c>
      <c r="F138" s="205" t="s">
        <v>244</v>
      </c>
      <c r="G138" s="206" t="s">
        <v>177</v>
      </c>
      <c r="H138" s="207">
        <v>736</v>
      </c>
      <c r="I138" s="208"/>
      <c r="J138" s="209">
        <f>ROUND(I138*H138,2)</f>
        <v>0</v>
      </c>
      <c r="K138" s="205" t="s">
        <v>148</v>
      </c>
      <c r="L138" s="47"/>
      <c r="M138" s="210" t="s">
        <v>5</v>
      </c>
      <c r="N138" s="211" t="s">
        <v>42</v>
      </c>
      <c r="O138" s="48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5" t="s">
        <v>149</v>
      </c>
      <c r="AT138" s="25" t="s">
        <v>144</v>
      </c>
      <c r="AU138" s="25" t="s">
        <v>150</v>
      </c>
      <c r="AY138" s="25" t="s">
        <v>141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5" t="s">
        <v>79</v>
      </c>
      <c r="BK138" s="214">
        <f>ROUND(I138*H138,2)</f>
        <v>0</v>
      </c>
      <c r="BL138" s="25" t="s">
        <v>149</v>
      </c>
      <c r="BM138" s="25" t="s">
        <v>245</v>
      </c>
    </row>
    <row r="139" s="11" customFormat="1">
      <c r="B139" s="215"/>
      <c r="D139" s="216" t="s">
        <v>179</v>
      </c>
      <c r="E139" s="217" t="s">
        <v>5</v>
      </c>
      <c r="F139" s="218" t="s">
        <v>246</v>
      </c>
      <c r="H139" s="219">
        <v>736</v>
      </c>
      <c r="I139" s="220"/>
      <c r="L139" s="215"/>
      <c r="M139" s="221"/>
      <c r="N139" s="222"/>
      <c r="O139" s="222"/>
      <c r="P139" s="222"/>
      <c r="Q139" s="222"/>
      <c r="R139" s="222"/>
      <c r="S139" s="222"/>
      <c r="T139" s="223"/>
      <c r="AT139" s="217" t="s">
        <v>179</v>
      </c>
      <c r="AU139" s="217" t="s">
        <v>150</v>
      </c>
      <c r="AV139" s="11" t="s">
        <v>81</v>
      </c>
      <c r="AW139" s="11" t="s">
        <v>35</v>
      </c>
      <c r="AX139" s="11" t="s">
        <v>79</v>
      </c>
      <c r="AY139" s="217" t="s">
        <v>141</v>
      </c>
    </row>
    <row r="140" s="1" customFormat="1" ht="16.5" customHeight="1">
      <c r="B140" s="202"/>
      <c r="C140" s="203" t="s">
        <v>247</v>
      </c>
      <c r="D140" s="203" t="s">
        <v>144</v>
      </c>
      <c r="E140" s="204" t="s">
        <v>248</v>
      </c>
      <c r="F140" s="205" t="s">
        <v>249</v>
      </c>
      <c r="G140" s="206" t="s">
        <v>177</v>
      </c>
      <c r="H140" s="207">
        <v>423</v>
      </c>
      <c r="I140" s="208"/>
      <c r="J140" s="209">
        <f>ROUND(I140*H140,2)</f>
        <v>0</v>
      </c>
      <c r="K140" s="205" t="s">
        <v>148</v>
      </c>
      <c r="L140" s="47"/>
      <c r="M140" s="210" t="s">
        <v>5</v>
      </c>
      <c r="N140" s="211" t="s">
        <v>42</v>
      </c>
      <c r="O140" s="48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5" t="s">
        <v>149</v>
      </c>
      <c r="AT140" s="25" t="s">
        <v>144</v>
      </c>
      <c r="AU140" s="25" t="s">
        <v>150</v>
      </c>
      <c r="AY140" s="25" t="s">
        <v>141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5" t="s">
        <v>79</v>
      </c>
      <c r="BK140" s="214">
        <f>ROUND(I140*H140,2)</f>
        <v>0</v>
      </c>
      <c r="BL140" s="25" t="s">
        <v>149</v>
      </c>
      <c r="BM140" s="25" t="s">
        <v>250</v>
      </c>
    </row>
    <row r="141" s="11" customFormat="1">
      <c r="B141" s="215"/>
      <c r="D141" s="216" t="s">
        <v>179</v>
      </c>
      <c r="E141" s="217" t="s">
        <v>5</v>
      </c>
      <c r="F141" s="218" t="s">
        <v>251</v>
      </c>
      <c r="H141" s="219">
        <v>423</v>
      </c>
      <c r="I141" s="220"/>
      <c r="L141" s="215"/>
      <c r="M141" s="221"/>
      <c r="N141" s="222"/>
      <c r="O141" s="222"/>
      <c r="P141" s="222"/>
      <c r="Q141" s="222"/>
      <c r="R141" s="222"/>
      <c r="S141" s="222"/>
      <c r="T141" s="223"/>
      <c r="AT141" s="217" t="s">
        <v>179</v>
      </c>
      <c r="AU141" s="217" t="s">
        <v>150</v>
      </c>
      <c r="AV141" s="11" t="s">
        <v>81</v>
      </c>
      <c r="AW141" s="11" t="s">
        <v>35</v>
      </c>
      <c r="AX141" s="11" t="s">
        <v>79</v>
      </c>
      <c r="AY141" s="217" t="s">
        <v>141</v>
      </c>
    </row>
    <row r="142" s="1" customFormat="1" ht="16.5" customHeight="1">
      <c r="B142" s="202"/>
      <c r="C142" s="203" t="s">
        <v>252</v>
      </c>
      <c r="D142" s="203" t="s">
        <v>144</v>
      </c>
      <c r="E142" s="204" t="s">
        <v>253</v>
      </c>
      <c r="F142" s="205" t="s">
        <v>254</v>
      </c>
      <c r="G142" s="206" t="s">
        <v>147</v>
      </c>
      <c r="H142" s="207">
        <v>4075</v>
      </c>
      <c r="I142" s="208"/>
      <c r="J142" s="209">
        <f>ROUND(I142*H142,2)</f>
        <v>0</v>
      </c>
      <c r="K142" s="205" t="s">
        <v>148</v>
      </c>
      <c r="L142" s="47"/>
      <c r="M142" s="210" t="s">
        <v>5</v>
      </c>
      <c r="N142" s="211" t="s">
        <v>42</v>
      </c>
      <c r="O142" s="48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5" t="s">
        <v>149</v>
      </c>
      <c r="AT142" s="25" t="s">
        <v>144</v>
      </c>
      <c r="AU142" s="25" t="s">
        <v>150</v>
      </c>
      <c r="AY142" s="25" t="s">
        <v>141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5" t="s">
        <v>79</v>
      </c>
      <c r="BK142" s="214">
        <f>ROUND(I142*H142,2)</f>
        <v>0</v>
      </c>
      <c r="BL142" s="25" t="s">
        <v>149</v>
      </c>
      <c r="BM142" s="25" t="s">
        <v>255</v>
      </c>
    </row>
    <row r="143" s="10" customFormat="1" ht="22.32" customHeight="1">
      <c r="B143" s="189"/>
      <c r="D143" s="190" t="s">
        <v>70</v>
      </c>
      <c r="E143" s="200" t="s">
        <v>192</v>
      </c>
      <c r="F143" s="200" t="s">
        <v>256</v>
      </c>
      <c r="I143" s="192"/>
      <c r="J143" s="201">
        <f>BK143</f>
        <v>0</v>
      </c>
      <c r="L143" s="189"/>
      <c r="M143" s="194"/>
      <c r="N143" s="195"/>
      <c r="O143" s="195"/>
      <c r="P143" s="196">
        <f>SUM(P144:P145)</f>
        <v>0</v>
      </c>
      <c r="Q143" s="195"/>
      <c r="R143" s="196">
        <f>SUM(R144:R145)</f>
        <v>0</v>
      </c>
      <c r="S143" s="195"/>
      <c r="T143" s="197">
        <f>SUM(T144:T145)</f>
        <v>0</v>
      </c>
      <c r="AR143" s="190" t="s">
        <v>79</v>
      </c>
      <c r="AT143" s="198" t="s">
        <v>70</v>
      </c>
      <c r="AU143" s="198" t="s">
        <v>81</v>
      </c>
      <c r="AY143" s="190" t="s">
        <v>141</v>
      </c>
      <c r="BK143" s="199">
        <f>SUM(BK144:BK145)</f>
        <v>0</v>
      </c>
    </row>
    <row r="144" s="1" customFormat="1" ht="25.5" customHeight="1">
      <c r="B144" s="202"/>
      <c r="C144" s="203" t="s">
        <v>257</v>
      </c>
      <c r="D144" s="203" t="s">
        <v>144</v>
      </c>
      <c r="E144" s="204" t="s">
        <v>258</v>
      </c>
      <c r="F144" s="205" t="s">
        <v>259</v>
      </c>
      <c r="G144" s="206" t="s">
        <v>147</v>
      </c>
      <c r="H144" s="207">
        <v>3871</v>
      </c>
      <c r="I144" s="208"/>
      <c r="J144" s="209">
        <f>ROUND(I144*H144,2)</f>
        <v>0</v>
      </c>
      <c r="K144" s="205" t="s">
        <v>148</v>
      </c>
      <c r="L144" s="47"/>
      <c r="M144" s="210" t="s">
        <v>5</v>
      </c>
      <c r="N144" s="211" t="s">
        <v>42</v>
      </c>
      <c r="O144" s="48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5" t="s">
        <v>149</v>
      </c>
      <c r="AT144" s="25" t="s">
        <v>144</v>
      </c>
      <c r="AU144" s="25" t="s">
        <v>150</v>
      </c>
      <c r="AY144" s="25" t="s">
        <v>141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5" t="s">
        <v>79</v>
      </c>
      <c r="BK144" s="214">
        <f>ROUND(I144*H144,2)</f>
        <v>0</v>
      </c>
      <c r="BL144" s="25" t="s">
        <v>149</v>
      </c>
      <c r="BM144" s="25" t="s">
        <v>260</v>
      </c>
    </row>
    <row r="145" s="1" customFormat="1" ht="25.5" customHeight="1">
      <c r="B145" s="202"/>
      <c r="C145" s="203" t="s">
        <v>261</v>
      </c>
      <c r="D145" s="203" t="s">
        <v>144</v>
      </c>
      <c r="E145" s="204" t="s">
        <v>262</v>
      </c>
      <c r="F145" s="205" t="s">
        <v>263</v>
      </c>
      <c r="G145" s="206" t="s">
        <v>177</v>
      </c>
      <c r="H145" s="207">
        <v>387.10000000000002</v>
      </c>
      <c r="I145" s="208"/>
      <c r="J145" s="209">
        <f>ROUND(I145*H145,2)</f>
        <v>0</v>
      </c>
      <c r="K145" s="205" t="s">
        <v>148</v>
      </c>
      <c r="L145" s="47"/>
      <c r="M145" s="210" t="s">
        <v>5</v>
      </c>
      <c r="N145" s="211" t="s">
        <v>42</v>
      </c>
      <c r="O145" s="48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AR145" s="25" t="s">
        <v>149</v>
      </c>
      <c r="AT145" s="25" t="s">
        <v>144</v>
      </c>
      <c r="AU145" s="25" t="s">
        <v>150</v>
      </c>
      <c r="AY145" s="25" t="s">
        <v>141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5" t="s">
        <v>79</v>
      </c>
      <c r="BK145" s="214">
        <f>ROUND(I145*H145,2)</f>
        <v>0</v>
      </c>
      <c r="BL145" s="25" t="s">
        <v>149</v>
      </c>
      <c r="BM145" s="25" t="s">
        <v>264</v>
      </c>
    </row>
    <row r="146" s="10" customFormat="1" ht="29.88" customHeight="1">
      <c r="B146" s="189"/>
      <c r="D146" s="190" t="s">
        <v>70</v>
      </c>
      <c r="E146" s="200" t="s">
        <v>161</v>
      </c>
      <c r="F146" s="200" t="s">
        <v>265</v>
      </c>
      <c r="I146" s="192"/>
      <c r="J146" s="201">
        <f>BK146</f>
        <v>0</v>
      </c>
      <c r="L146" s="189"/>
      <c r="M146" s="194"/>
      <c r="N146" s="195"/>
      <c r="O146" s="195"/>
      <c r="P146" s="196">
        <f>SUM(P147:P168)</f>
        <v>0</v>
      </c>
      <c r="Q146" s="195"/>
      <c r="R146" s="196">
        <f>SUM(R147:R168)</f>
        <v>1.05474</v>
      </c>
      <c r="S146" s="195"/>
      <c r="T146" s="197">
        <f>SUM(T147:T168)</f>
        <v>0</v>
      </c>
      <c r="AR146" s="190" t="s">
        <v>79</v>
      </c>
      <c r="AT146" s="198" t="s">
        <v>70</v>
      </c>
      <c r="AU146" s="198" t="s">
        <v>79</v>
      </c>
      <c r="AY146" s="190" t="s">
        <v>141</v>
      </c>
      <c r="BK146" s="199">
        <f>SUM(BK147:BK168)</f>
        <v>0</v>
      </c>
    </row>
    <row r="147" s="1" customFormat="1" ht="16.5" customHeight="1">
      <c r="B147" s="202"/>
      <c r="C147" s="203" t="s">
        <v>266</v>
      </c>
      <c r="D147" s="203" t="s">
        <v>144</v>
      </c>
      <c r="E147" s="204" t="s">
        <v>267</v>
      </c>
      <c r="F147" s="205" t="s">
        <v>268</v>
      </c>
      <c r="G147" s="206" t="s">
        <v>147</v>
      </c>
      <c r="H147" s="207">
        <v>2071</v>
      </c>
      <c r="I147" s="208"/>
      <c r="J147" s="209">
        <f>ROUND(I147*H147,2)</f>
        <v>0</v>
      </c>
      <c r="K147" s="205" t="s">
        <v>148</v>
      </c>
      <c r="L147" s="47"/>
      <c r="M147" s="210" t="s">
        <v>5</v>
      </c>
      <c r="N147" s="211" t="s">
        <v>42</v>
      </c>
      <c r="O147" s="48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5" t="s">
        <v>149</v>
      </c>
      <c r="AT147" s="25" t="s">
        <v>144</v>
      </c>
      <c r="AU147" s="25" t="s">
        <v>81</v>
      </c>
      <c r="AY147" s="25" t="s">
        <v>141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5" t="s">
        <v>79</v>
      </c>
      <c r="BK147" s="214">
        <f>ROUND(I147*H147,2)</f>
        <v>0</v>
      </c>
      <c r="BL147" s="25" t="s">
        <v>149</v>
      </c>
      <c r="BM147" s="25" t="s">
        <v>269</v>
      </c>
    </row>
    <row r="148" s="11" customFormat="1">
      <c r="B148" s="215"/>
      <c r="D148" s="216" t="s">
        <v>179</v>
      </c>
      <c r="E148" s="217" t="s">
        <v>5</v>
      </c>
      <c r="F148" s="218" t="s">
        <v>270</v>
      </c>
      <c r="H148" s="219">
        <v>2000</v>
      </c>
      <c r="I148" s="220"/>
      <c r="L148" s="215"/>
      <c r="M148" s="221"/>
      <c r="N148" s="222"/>
      <c r="O148" s="222"/>
      <c r="P148" s="222"/>
      <c r="Q148" s="222"/>
      <c r="R148" s="222"/>
      <c r="S148" s="222"/>
      <c r="T148" s="223"/>
      <c r="AT148" s="217" t="s">
        <v>179</v>
      </c>
      <c r="AU148" s="217" t="s">
        <v>81</v>
      </c>
      <c r="AV148" s="11" t="s">
        <v>81</v>
      </c>
      <c r="AW148" s="11" t="s">
        <v>35</v>
      </c>
      <c r="AX148" s="11" t="s">
        <v>71</v>
      </c>
      <c r="AY148" s="217" t="s">
        <v>141</v>
      </c>
    </row>
    <row r="149" s="11" customFormat="1">
      <c r="B149" s="215"/>
      <c r="D149" s="216" t="s">
        <v>179</v>
      </c>
      <c r="E149" s="217" t="s">
        <v>5</v>
      </c>
      <c r="F149" s="218" t="s">
        <v>271</v>
      </c>
      <c r="H149" s="219">
        <v>71</v>
      </c>
      <c r="I149" s="220"/>
      <c r="L149" s="215"/>
      <c r="M149" s="221"/>
      <c r="N149" s="222"/>
      <c r="O149" s="222"/>
      <c r="P149" s="222"/>
      <c r="Q149" s="222"/>
      <c r="R149" s="222"/>
      <c r="S149" s="222"/>
      <c r="T149" s="223"/>
      <c r="AT149" s="217" t="s">
        <v>179</v>
      </c>
      <c r="AU149" s="217" t="s">
        <v>81</v>
      </c>
      <c r="AV149" s="11" t="s">
        <v>81</v>
      </c>
      <c r="AW149" s="11" t="s">
        <v>35</v>
      </c>
      <c r="AX149" s="11" t="s">
        <v>71</v>
      </c>
      <c r="AY149" s="217" t="s">
        <v>141</v>
      </c>
    </row>
    <row r="150" s="12" customFormat="1">
      <c r="B150" s="224"/>
      <c r="D150" s="216" t="s">
        <v>179</v>
      </c>
      <c r="E150" s="225" t="s">
        <v>5</v>
      </c>
      <c r="F150" s="226" t="s">
        <v>187</v>
      </c>
      <c r="H150" s="227">
        <v>2071</v>
      </c>
      <c r="I150" s="228"/>
      <c r="L150" s="224"/>
      <c r="M150" s="229"/>
      <c r="N150" s="230"/>
      <c r="O150" s="230"/>
      <c r="P150" s="230"/>
      <c r="Q150" s="230"/>
      <c r="R150" s="230"/>
      <c r="S150" s="230"/>
      <c r="T150" s="231"/>
      <c r="AT150" s="225" t="s">
        <v>179</v>
      </c>
      <c r="AU150" s="225" t="s">
        <v>81</v>
      </c>
      <c r="AV150" s="12" t="s">
        <v>149</v>
      </c>
      <c r="AW150" s="12" t="s">
        <v>35</v>
      </c>
      <c r="AX150" s="12" t="s">
        <v>79</v>
      </c>
      <c r="AY150" s="225" t="s">
        <v>141</v>
      </c>
    </row>
    <row r="151" s="1" customFormat="1" ht="16.5" customHeight="1">
      <c r="B151" s="202"/>
      <c r="C151" s="203" t="s">
        <v>272</v>
      </c>
      <c r="D151" s="203" t="s">
        <v>144</v>
      </c>
      <c r="E151" s="204" t="s">
        <v>273</v>
      </c>
      <c r="F151" s="205" t="s">
        <v>274</v>
      </c>
      <c r="G151" s="206" t="s">
        <v>147</v>
      </c>
      <c r="H151" s="207">
        <v>3800</v>
      </c>
      <c r="I151" s="208"/>
      <c r="J151" s="209">
        <f>ROUND(I151*H151,2)</f>
        <v>0</v>
      </c>
      <c r="K151" s="205" t="s">
        <v>148</v>
      </c>
      <c r="L151" s="47"/>
      <c r="M151" s="210" t="s">
        <v>5</v>
      </c>
      <c r="N151" s="211" t="s">
        <v>42</v>
      </c>
      <c r="O151" s="48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5" t="s">
        <v>149</v>
      </c>
      <c r="AT151" s="25" t="s">
        <v>144</v>
      </c>
      <c r="AU151" s="25" t="s">
        <v>81</v>
      </c>
      <c r="AY151" s="25" t="s">
        <v>141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5" t="s">
        <v>79</v>
      </c>
      <c r="BK151" s="214">
        <f>ROUND(I151*H151,2)</f>
        <v>0</v>
      </c>
      <c r="BL151" s="25" t="s">
        <v>149</v>
      </c>
      <c r="BM151" s="25" t="s">
        <v>275</v>
      </c>
    </row>
    <row r="152" s="11" customFormat="1">
      <c r="B152" s="215"/>
      <c r="D152" s="216" t="s">
        <v>179</v>
      </c>
      <c r="E152" s="217" t="s">
        <v>5</v>
      </c>
      <c r="F152" s="218" t="s">
        <v>276</v>
      </c>
      <c r="H152" s="219">
        <v>2172</v>
      </c>
      <c r="I152" s="220"/>
      <c r="L152" s="215"/>
      <c r="M152" s="221"/>
      <c r="N152" s="222"/>
      <c r="O152" s="222"/>
      <c r="P152" s="222"/>
      <c r="Q152" s="222"/>
      <c r="R152" s="222"/>
      <c r="S152" s="222"/>
      <c r="T152" s="223"/>
      <c r="AT152" s="217" t="s">
        <v>179</v>
      </c>
      <c r="AU152" s="217" t="s">
        <v>81</v>
      </c>
      <c r="AV152" s="11" t="s">
        <v>81</v>
      </c>
      <c r="AW152" s="11" t="s">
        <v>35</v>
      </c>
      <c r="AX152" s="11" t="s">
        <v>71</v>
      </c>
      <c r="AY152" s="217" t="s">
        <v>141</v>
      </c>
    </row>
    <row r="153" s="11" customFormat="1">
      <c r="B153" s="215"/>
      <c r="D153" s="216" t="s">
        <v>179</v>
      </c>
      <c r="E153" s="217" t="s">
        <v>5</v>
      </c>
      <c r="F153" s="218" t="s">
        <v>277</v>
      </c>
      <c r="H153" s="219">
        <v>1628</v>
      </c>
      <c r="I153" s="220"/>
      <c r="L153" s="215"/>
      <c r="M153" s="221"/>
      <c r="N153" s="222"/>
      <c r="O153" s="222"/>
      <c r="P153" s="222"/>
      <c r="Q153" s="222"/>
      <c r="R153" s="222"/>
      <c r="S153" s="222"/>
      <c r="T153" s="223"/>
      <c r="AT153" s="217" t="s">
        <v>179</v>
      </c>
      <c r="AU153" s="217" t="s">
        <v>81</v>
      </c>
      <c r="AV153" s="11" t="s">
        <v>81</v>
      </c>
      <c r="AW153" s="11" t="s">
        <v>35</v>
      </c>
      <c r="AX153" s="11" t="s">
        <v>71</v>
      </c>
      <c r="AY153" s="217" t="s">
        <v>141</v>
      </c>
    </row>
    <row r="154" s="12" customFormat="1">
      <c r="B154" s="224"/>
      <c r="D154" s="216" t="s">
        <v>179</v>
      </c>
      <c r="E154" s="225" t="s">
        <v>5</v>
      </c>
      <c r="F154" s="226" t="s">
        <v>187</v>
      </c>
      <c r="H154" s="227">
        <v>3800</v>
      </c>
      <c r="I154" s="228"/>
      <c r="L154" s="224"/>
      <c r="M154" s="229"/>
      <c r="N154" s="230"/>
      <c r="O154" s="230"/>
      <c r="P154" s="230"/>
      <c r="Q154" s="230"/>
      <c r="R154" s="230"/>
      <c r="S154" s="230"/>
      <c r="T154" s="231"/>
      <c r="AT154" s="225" t="s">
        <v>179</v>
      </c>
      <c r="AU154" s="225" t="s">
        <v>81</v>
      </c>
      <c r="AV154" s="12" t="s">
        <v>149</v>
      </c>
      <c r="AW154" s="12" t="s">
        <v>35</v>
      </c>
      <c r="AX154" s="12" t="s">
        <v>79</v>
      </c>
      <c r="AY154" s="225" t="s">
        <v>141</v>
      </c>
    </row>
    <row r="155" s="1" customFormat="1" ht="25.5" customHeight="1">
      <c r="B155" s="202"/>
      <c r="C155" s="203" t="s">
        <v>278</v>
      </c>
      <c r="D155" s="203" t="s">
        <v>144</v>
      </c>
      <c r="E155" s="204" t="s">
        <v>279</v>
      </c>
      <c r="F155" s="205" t="s">
        <v>280</v>
      </c>
      <c r="G155" s="206" t="s">
        <v>147</v>
      </c>
      <c r="H155" s="207">
        <v>3800</v>
      </c>
      <c r="I155" s="208"/>
      <c r="J155" s="209">
        <f>ROUND(I155*H155,2)</f>
        <v>0</v>
      </c>
      <c r="K155" s="205" t="s">
        <v>148</v>
      </c>
      <c r="L155" s="47"/>
      <c r="M155" s="210" t="s">
        <v>5</v>
      </c>
      <c r="N155" s="211" t="s">
        <v>42</v>
      </c>
      <c r="O155" s="48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5" t="s">
        <v>149</v>
      </c>
      <c r="AT155" s="25" t="s">
        <v>144</v>
      </c>
      <c r="AU155" s="25" t="s">
        <v>81</v>
      </c>
      <c r="AY155" s="25" t="s">
        <v>141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5" t="s">
        <v>79</v>
      </c>
      <c r="BK155" s="214">
        <f>ROUND(I155*H155,2)</f>
        <v>0</v>
      </c>
      <c r="BL155" s="25" t="s">
        <v>149</v>
      </c>
      <c r="BM155" s="25" t="s">
        <v>281</v>
      </c>
    </row>
    <row r="156" s="11" customFormat="1">
      <c r="B156" s="215"/>
      <c r="D156" s="216" t="s">
        <v>179</v>
      </c>
      <c r="E156" s="217" t="s">
        <v>5</v>
      </c>
      <c r="F156" s="218" t="s">
        <v>282</v>
      </c>
      <c r="H156" s="219">
        <v>2172</v>
      </c>
      <c r="I156" s="220"/>
      <c r="L156" s="215"/>
      <c r="M156" s="221"/>
      <c r="N156" s="222"/>
      <c r="O156" s="222"/>
      <c r="P156" s="222"/>
      <c r="Q156" s="222"/>
      <c r="R156" s="222"/>
      <c r="S156" s="222"/>
      <c r="T156" s="223"/>
      <c r="AT156" s="217" t="s">
        <v>179</v>
      </c>
      <c r="AU156" s="217" t="s">
        <v>81</v>
      </c>
      <c r="AV156" s="11" t="s">
        <v>81</v>
      </c>
      <c r="AW156" s="11" t="s">
        <v>35</v>
      </c>
      <c r="AX156" s="11" t="s">
        <v>71</v>
      </c>
      <c r="AY156" s="217" t="s">
        <v>141</v>
      </c>
    </row>
    <row r="157" s="11" customFormat="1">
      <c r="B157" s="215"/>
      <c r="D157" s="216" t="s">
        <v>179</v>
      </c>
      <c r="E157" s="217" t="s">
        <v>5</v>
      </c>
      <c r="F157" s="218" t="s">
        <v>283</v>
      </c>
      <c r="H157" s="219">
        <v>1628</v>
      </c>
      <c r="I157" s="220"/>
      <c r="L157" s="215"/>
      <c r="M157" s="221"/>
      <c r="N157" s="222"/>
      <c r="O157" s="222"/>
      <c r="P157" s="222"/>
      <c r="Q157" s="222"/>
      <c r="R157" s="222"/>
      <c r="S157" s="222"/>
      <c r="T157" s="223"/>
      <c r="AT157" s="217" t="s">
        <v>179</v>
      </c>
      <c r="AU157" s="217" t="s">
        <v>81</v>
      </c>
      <c r="AV157" s="11" t="s">
        <v>81</v>
      </c>
      <c r="AW157" s="11" t="s">
        <v>35</v>
      </c>
      <c r="AX157" s="11" t="s">
        <v>71</v>
      </c>
      <c r="AY157" s="217" t="s">
        <v>141</v>
      </c>
    </row>
    <row r="158" s="12" customFormat="1">
      <c r="B158" s="224"/>
      <c r="D158" s="216" t="s">
        <v>179</v>
      </c>
      <c r="E158" s="225" t="s">
        <v>5</v>
      </c>
      <c r="F158" s="226" t="s">
        <v>187</v>
      </c>
      <c r="H158" s="227">
        <v>3800</v>
      </c>
      <c r="I158" s="228"/>
      <c r="L158" s="224"/>
      <c r="M158" s="229"/>
      <c r="N158" s="230"/>
      <c r="O158" s="230"/>
      <c r="P158" s="230"/>
      <c r="Q158" s="230"/>
      <c r="R158" s="230"/>
      <c r="S158" s="230"/>
      <c r="T158" s="231"/>
      <c r="AT158" s="225" t="s">
        <v>179</v>
      </c>
      <c r="AU158" s="225" t="s">
        <v>81</v>
      </c>
      <c r="AV158" s="12" t="s">
        <v>149</v>
      </c>
      <c r="AW158" s="12" t="s">
        <v>35</v>
      </c>
      <c r="AX158" s="12" t="s">
        <v>79</v>
      </c>
      <c r="AY158" s="225" t="s">
        <v>141</v>
      </c>
    </row>
    <row r="159" s="1" customFormat="1" ht="16.5" customHeight="1">
      <c r="B159" s="202"/>
      <c r="C159" s="203" t="s">
        <v>284</v>
      </c>
      <c r="D159" s="203" t="s">
        <v>144</v>
      </c>
      <c r="E159" s="204" t="s">
        <v>285</v>
      </c>
      <c r="F159" s="205" t="s">
        <v>286</v>
      </c>
      <c r="G159" s="206" t="s">
        <v>147</v>
      </c>
      <c r="H159" s="207">
        <v>3800</v>
      </c>
      <c r="I159" s="208"/>
      <c r="J159" s="209">
        <f>ROUND(I159*H159,2)</f>
        <v>0</v>
      </c>
      <c r="K159" s="205" t="s">
        <v>148</v>
      </c>
      <c r="L159" s="47"/>
      <c r="M159" s="210" t="s">
        <v>5</v>
      </c>
      <c r="N159" s="211" t="s">
        <v>42</v>
      </c>
      <c r="O159" s="48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5" t="s">
        <v>149</v>
      </c>
      <c r="AT159" s="25" t="s">
        <v>144</v>
      </c>
      <c r="AU159" s="25" t="s">
        <v>81</v>
      </c>
      <c r="AY159" s="25" t="s">
        <v>141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5" t="s">
        <v>79</v>
      </c>
      <c r="BK159" s="214">
        <f>ROUND(I159*H159,2)</f>
        <v>0</v>
      </c>
      <c r="BL159" s="25" t="s">
        <v>149</v>
      </c>
      <c r="BM159" s="25" t="s">
        <v>287</v>
      </c>
    </row>
    <row r="160" s="1" customFormat="1" ht="16.5" customHeight="1">
      <c r="B160" s="202"/>
      <c r="C160" s="203" t="s">
        <v>288</v>
      </c>
      <c r="D160" s="203" t="s">
        <v>144</v>
      </c>
      <c r="E160" s="204" t="s">
        <v>289</v>
      </c>
      <c r="F160" s="205" t="s">
        <v>290</v>
      </c>
      <c r="G160" s="206" t="s">
        <v>147</v>
      </c>
      <c r="H160" s="207">
        <v>3800</v>
      </c>
      <c r="I160" s="208"/>
      <c r="J160" s="209">
        <f>ROUND(I160*H160,2)</f>
        <v>0</v>
      </c>
      <c r="K160" s="205" t="s">
        <v>148</v>
      </c>
      <c r="L160" s="47"/>
      <c r="M160" s="210" t="s">
        <v>5</v>
      </c>
      <c r="N160" s="211" t="s">
        <v>42</v>
      </c>
      <c r="O160" s="48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5" t="s">
        <v>149</v>
      </c>
      <c r="AT160" s="25" t="s">
        <v>144</v>
      </c>
      <c r="AU160" s="25" t="s">
        <v>81</v>
      </c>
      <c r="AY160" s="25" t="s">
        <v>141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5" t="s">
        <v>79</v>
      </c>
      <c r="BK160" s="214">
        <f>ROUND(I160*H160,2)</f>
        <v>0</v>
      </c>
      <c r="BL160" s="25" t="s">
        <v>149</v>
      </c>
      <c r="BM160" s="25" t="s">
        <v>291</v>
      </c>
    </row>
    <row r="161" s="1" customFormat="1" ht="25.5" customHeight="1">
      <c r="B161" s="202"/>
      <c r="C161" s="203" t="s">
        <v>292</v>
      </c>
      <c r="D161" s="203" t="s">
        <v>144</v>
      </c>
      <c r="E161" s="204" t="s">
        <v>293</v>
      </c>
      <c r="F161" s="205" t="s">
        <v>294</v>
      </c>
      <c r="G161" s="206" t="s">
        <v>147</v>
      </c>
      <c r="H161" s="207">
        <v>2172</v>
      </c>
      <c r="I161" s="208"/>
      <c r="J161" s="209">
        <f>ROUND(I161*H161,2)</f>
        <v>0</v>
      </c>
      <c r="K161" s="205" t="s">
        <v>148</v>
      </c>
      <c r="L161" s="47"/>
      <c r="M161" s="210" t="s">
        <v>5</v>
      </c>
      <c r="N161" s="211" t="s">
        <v>42</v>
      </c>
      <c r="O161" s="48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5" t="s">
        <v>149</v>
      </c>
      <c r="AT161" s="25" t="s">
        <v>144</v>
      </c>
      <c r="AU161" s="25" t="s">
        <v>81</v>
      </c>
      <c r="AY161" s="25" t="s">
        <v>141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5" t="s">
        <v>79</v>
      </c>
      <c r="BK161" s="214">
        <f>ROUND(I161*H161,2)</f>
        <v>0</v>
      </c>
      <c r="BL161" s="25" t="s">
        <v>149</v>
      </c>
      <c r="BM161" s="25" t="s">
        <v>295</v>
      </c>
    </row>
    <row r="162" s="1" customFormat="1" ht="25.5" customHeight="1">
      <c r="B162" s="202"/>
      <c r="C162" s="203" t="s">
        <v>296</v>
      </c>
      <c r="D162" s="203" t="s">
        <v>144</v>
      </c>
      <c r="E162" s="204" t="s">
        <v>297</v>
      </c>
      <c r="F162" s="205" t="s">
        <v>298</v>
      </c>
      <c r="G162" s="206" t="s">
        <v>147</v>
      </c>
      <c r="H162" s="207">
        <v>1628</v>
      </c>
      <c r="I162" s="208"/>
      <c r="J162" s="209">
        <f>ROUND(I162*H162,2)</f>
        <v>0</v>
      </c>
      <c r="K162" s="205" t="s">
        <v>148</v>
      </c>
      <c r="L162" s="47"/>
      <c r="M162" s="210" t="s">
        <v>5</v>
      </c>
      <c r="N162" s="211" t="s">
        <v>42</v>
      </c>
      <c r="O162" s="48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25" t="s">
        <v>149</v>
      </c>
      <c r="AT162" s="25" t="s">
        <v>144</v>
      </c>
      <c r="AU162" s="25" t="s">
        <v>81</v>
      </c>
      <c r="AY162" s="25" t="s">
        <v>141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5" t="s">
        <v>79</v>
      </c>
      <c r="BK162" s="214">
        <f>ROUND(I162*H162,2)</f>
        <v>0</v>
      </c>
      <c r="BL162" s="25" t="s">
        <v>149</v>
      </c>
      <c r="BM162" s="25" t="s">
        <v>299</v>
      </c>
    </row>
    <row r="163" s="1" customFormat="1" ht="16.5" customHeight="1">
      <c r="B163" s="202"/>
      <c r="C163" s="203" t="s">
        <v>300</v>
      </c>
      <c r="D163" s="203" t="s">
        <v>144</v>
      </c>
      <c r="E163" s="204" t="s">
        <v>301</v>
      </c>
      <c r="F163" s="205" t="s">
        <v>302</v>
      </c>
      <c r="G163" s="206" t="s">
        <v>147</v>
      </c>
      <c r="H163" s="207">
        <v>71</v>
      </c>
      <c r="I163" s="208"/>
      <c r="J163" s="209">
        <f>ROUND(I163*H163,2)</f>
        <v>0</v>
      </c>
      <c r="K163" s="205" t="s">
        <v>148</v>
      </c>
      <c r="L163" s="47"/>
      <c r="M163" s="210" t="s">
        <v>5</v>
      </c>
      <c r="N163" s="211" t="s">
        <v>42</v>
      </c>
      <c r="O163" s="48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5" t="s">
        <v>149</v>
      </c>
      <c r="AT163" s="25" t="s">
        <v>144</v>
      </c>
      <c r="AU163" s="25" t="s">
        <v>81</v>
      </c>
      <c r="AY163" s="25" t="s">
        <v>141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5" t="s">
        <v>79</v>
      </c>
      <c r="BK163" s="214">
        <f>ROUND(I163*H163,2)</f>
        <v>0</v>
      </c>
      <c r="BL163" s="25" t="s">
        <v>149</v>
      </c>
      <c r="BM163" s="25" t="s">
        <v>303</v>
      </c>
    </row>
    <row r="164" s="11" customFormat="1">
      <c r="B164" s="215"/>
      <c r="D164" s="216" t="s">
        <v>179</v>
      </c>
      <c r="E164" s="217" t="s">
        <v>5</v>
      </c>
      <c r="F164" s="218" t="s">
        <v>304</v>
      </c>
      <c r="H164" s="219">
        <v>71</v>
      </c>
      <c r="I164" s="220"/>
      <c r="L164" s="215"/>
      <c r="M164" s="221"/>
      <c r="N164" s="222"/>
      <c r="O164" s="222"/>
      <c r="P164" s="222"/>
      <c r="Q164" s="222"/>
      <c r="R164" s="222"/>
      <c r="S164" s="222"/>
      <c r="T164" s="223"/>
      <c r="AT164" s="217" t="s">
        <v>179</v>
      </c>
      <c r="AU164" s="217" t="s">
        <v>81</v>
      </c>
      <c r="AV164" s="11" t="s">
        <v>81</v>
      </c>
      <c r="AW164" s="11" t="s">
        <v>35</v>
      </c>
      <c r="AX164" s="11" t="s">
        <v>79</v>
      </c>
      <c r="AY164" s="217" t="s">
        <v>141</v>
      </c>
    </row>
    <row r="165" s="1" customFormat="1" ht="25.5" customHeight="1">
      <c r="B165" s="202"/>
      <c r="C165" s="203" t="s">
        <v>305</v>
      </c>
      <c r="D165" s="203" t="s">
        <v>144</v>
      </c>
      <c r="E165" s="204" t="s">
        <v>306</v>
      </c>
      <c r="F165" s="205" t="s">
        <v>307</v>
      </c>
      <c r="G165" s="206" t="s">
        <v>147</v>
      </c>
      <c r="H165" s="207">
        <v>10</v>
      </c>
      <c r="I165" s="208"/>
      <c r="J165" s="209">
        <f>ROUND(I165*H165,2)</f>
        <v>0</v>
      </c>
      <c r="K165" s="205" t="s">
        <v>148</v>
      </c>
      <c r="L165" s="47"/>
      <c r="M165" s="210" t="s">
        <v>5</v>
      </c>
      <c r="N165" s="211" t="s">
        <v>42</v>
      </c>
      <c r="O165" s="48"/>
      <c r="P165" s="212">
        <f>O165*H165</f>
        <v>0</v>
      </c>
      <c r="Q165" s="212">
        <v>0.10362</v>
      </c>
      <c r="R165" s="212">
        <f>Q165*H165</f>
        <v>1.0362</v>
      </c>
      <c r="S165" s="212">
        <v>0</v>
      </c>
      <c r="T165" s="213">
        <f>S165*H165</f>
        <v>0</v>
      </c>
      <c r="AR165" s="25" t="s">
        <v>149</v>
      </c>
      <c r="AT165" s="25" t="s">
        <v>144</v>
      </c>
      <c r="AU165" s="25" t="s">
        <v>81</v>
      </c>
      <c r="AY165" s="25" t="s">
        <v>141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5" t="s">
        <v>79</v>
      </c>
      <c r="BK165" s="214">
        <f>ROUND(I165*H165,2)</f>
        <v>0</v>
      </c>
      <c r="BL165" s="25" t="s">
        <v>149</v>
      </c>
      <c r="BM165" s="25" t="s">
        <v>308</v>
      </c>
    </row>
    <row r="166" s="11" customFormat="1">
      <c r="B166" s="215"/>
      <c r="D166" s="216" t="s">
        <v>179</v>
      </c>
      <c r="E166" s="217" t="s">
        <v>5</v>
      </c>
      <c r="F166" s="218" t="s">
        <v>309</v>
      </c>
      <c r="H166" s="219">
        <v>10</v>
      </c>
      <c r="I166" s="220"/>
      <c r="L166" s="215"/>
      <c r="M166" s="221"/>
      <c r="N166" s="222"/>
      <c r="O166" s="222"/>
      <c r="P166" s="222"/>
      <c r="Q166" s="222"/>
      <c r="R166" s="222"/>
      <c r="S166" s="222"/>
      <c r="T166" s="223"/>
      <c r="AT166" s="217" t="s">
        <v>179</v>
      </c>
      <c r="AU166" s="217" t="s">
        <v>81</v>
      </c>
      <c r="AV166" s="11" t="s">
        <v>81</v>
      </c>
      <c r="AW166" s="11" t="s">
        <v>35</v>
      </c>
      <c r="AX166" s="11" t="s">
        <v>79</v>
      </c>
      <c r="AY166" s="217" t="s">
        <v>141</v>
      </c>
    </row>
    <row r="167" s="1" customFormat="1" ht="16.5" customHeight="1">
      <c r="B167" s="202"/>
      <c r="C167" s="232" t="s">
        <v>310</v>
      </c>
      <c r="D167" s="232" t="s">
        <v>311</v>
      </c>
      <c r="E167" s="233" t="s">
        <v>312</v>
      </c>
      <c r="F167" s="234" t="s">
        <v>313</v>
      </c>
      <c r="G167" s="235" t="s">
        <v>147</v>
      </c>
      <c r="H167" s="236">
        <v>0.10299999999999999</v>
      </c>
      <c r="I167" s="237"/>
      <c r="J167" s="238">
        <f>ROUND(I167*H167,2)</f>
        <v>0</v>
      </c>
      <c r="K167" s="234" t="s">
        <v>148</v>
      </c>
      <c r="L167" s="239"/>
      <c r="M167" s="240" t="s">
        <v>5</v>
      </c>
      <c r="N167" s="241" t="s">
        <v>42</v>
      </c>
      <c r="O167" s="48"/>
      <c r="P167" s="212">
        <f>O167*H167</f>
        <v>0</v>
      </c>
      <c r="Q167" s="212">
        <v>0.17999999999999999</v>
      </c>
      <c r="R167" s="212">
        <f>Q167*H167</f>
        <v>0.018539999999999997</v>
      </c>
      <c r="S167" s="212">
        <v>0</v>
      </c>
      <c r="T167" s="213">
        <f>S167*H167</f>
        <v>0</v>
      </c>
      <c r="AR167" s="25" t="s">
        <v>174</v>
      </c>
      <c r="AT167" s="25" t="s">
        <v>311</v>
      </c>
      <c r="AU167" s="25" t="s">
        <v>81</v>
      </c>
      <c r="AY167" s="25" t="s">
        <v>141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5" t="s">
        <v>79</v>
      </c>
      <c r="BK167" s="214">
        <f>ROUND(I167*H167,2)</f>
        <v>0</v>
      </c>
      <c r="BL167" s="25" t="s">
        <v>149</v>
      </c>
      <c r="BM167" s="25" t="s">
        <v>314</v>
      </c>
    </row>
    <row r="168" s="11" customFormat="1">
      <c r="B168" s="215"/>
      <c r="D168" s="216" t="s">
        <v>179</v>
      </c>
      <c r="E168" s="217" t="s">
        <v>5</v>
      </c>
      <c r="F168" s="218" t="s">
        <v>315</v>
      </c>
      <c r="H168" s="219">
        <v>0.10299999999999999</v>
      </c>
      <c r="I168" s="220"/>
      <c r="L168" s="215"/>
      <c r="M168" s="221"/>
      <c r="N168" s="222"/>
      <c r="O168" s="222"/>
      <c r="P168" s="222"/>
      <c r="Q168" s="222"/>
      <c r="R168" s="222"/>
      <c r="S168" s="222"/>
      <c r="T168" s="223"/>
      <c r="AT168" s="217" t="s">
        <v>179</v>
      </c>
      <c r="AU168" s="217" t="s">
        <v>81</v>
      </c>
      <c r="AV168" s="11" t="s">
        <v>81</v>
      </c>
      <c r="AW168" s="11" t="s">
        <v>35</v>
      </c>
      <c r="AX168" s="11" t="s">
        <v>79</v>
      </c>
      <c r="AY168" s="217" t="s">
        <v>141</v>
      </c>
    </row>
    <row r="169" s="10" customFormat="1" ht="29.88" customHeight="1">
      <c r="B169" s="189"/>
      <c r="D169" s="190" t="s">
        <v>70</v>
      </c>
      <c r="E169" s="200" t="s">
        <v>181</v>
      </c>
      <c r="F169" s="200" t="s">
        <v>316</v>
      </c>
      <c r="I169" s="192"/>
      <c r="J169" s="201">
        <f>BK169</f>
        <v>0</v>
      </c>
      <c r="L169" s="189"/>
      <c r="M169" s="194"/>
      <c r="N169" s="195"/>
      <c r="O169" s="195"/>
      <c r="P169" s="196">
        <f>P170+P184+P189+P192</f>
        <v>0</v>
      </c>
      <c r="Q169" s="195"/>
      <c r="R169" s="196">
        <f>R170+R184+R189+R192</f>
        <v>66.489862500000001</v>
      </c>
      <c r="S169" s="195"/>
      <c r="T169" s="197">
        <f>T170+T184+T189+T192</f>
        <v>0.33600000000000002</v>
      </c>
      <c r="AR169" s="190" t="s">
        <v>79</v>
      </c>
      <c r="AT169" s="198" t="s">
        <v>70</v>
      </c>
      <c r="AU169" s="198" t="s">
        <v>79</v>
      </c>
      <c r="AY169" s="190" t="s">
        <v>141</v>
      </c>
      <c r="BK169" s="199">
        <f>BK170+BK184+BK189+BK192</f>
        <v>0</v>
      </c>
    </row>
    <row r="170" s="10" customFormat="1" ht="14.88" customHeight="1">
      <c r="B170" s="189"/>
      <c r="D170" s="190" t="s">
        <v>70</v>
      </c>
      <c r="E170" s="200" t="s">
        <v>317</v>
      </c>
      <c r="F170" s="200" t="s">
        <v>318</v>
      </c>
      <c r="I170" s="192"/>
      <c r="J170" s="201">
        <f>BK170</f>
        <v>0</v>
      </c>
      <c r="L170" s="189"/>
      <c r="M170" s="194"/>
      <c r="N170" s="195"/>
      <c r="O170" s="195"/>
      <c r="P170" s="196">
        <f>SUM(P171:P183)</f>
        <v>0</v>
      </c>
      <c r="Q170" s="195"/>
      <c r="R170" s="196">
        <f>SUM(R171:R183)</f>
        <v>66.488140000000001</v>
      </c>
      <c r="S170" s="195"/>
      <c r="T170" s="197">
        <f>SUM(T171:T183)</f>
        <v>0</v>
      </c>
      <c r="AR170" s="190" t="s">
        <v>79</v>
      </c>
      <c r="AT170" s="198" t="s">
        <v>70</v>
      </c>
      <c r="AU170" s="198" t="s">
        <v>81</v>
      </c>
      <c r="AY170" s="190" t="s">
        <v>141</v>
      </c>
      <c r="BK170" s="199">
        <f>SUM(BK171:BK183)</f>
        <v>0</v>
      </c>
    </row>
    <row r="171" s="1" customFormat="1" ht="16.5" customHeight="1">
      <c r="B171" s="202"/>
      <c r="C171" s="203" t="s">
        <v>319</v>
      </c>
      <c r="D171" s="203" t="s">
        <v>144</v>
      </c>
      <c r="E171" s="204" t="s">
        <v>320</v>
      </c>
      <c r="F171" s="205" t="s">
        <v>321</v>
      </c>
      <c r="G171" s="206" t="s">
        <v>147</v>
      </c>
      <c r="H171" s="207">
        <v>14</v>
      </c>
      <c r="I171" s="208"/>
      <c r="J171" s="209">
        <f>ROUND(I171*H171,2)</f>
        <v>0</v>
      </c>
      <c r="K171" s="205" t="s">
        <v>148</v>
      </c>
      <c r="L171" s="47"/>
      <c r="M171" s="210" t="s">
        <v>5</v>
      </c>
      <c r="N171" s="211" t="s">
        <v>42</v>
      </c>
      <c r="O171" s="48"/>
      <c r="P171" s="212">
        <f>O171*H171</f>
        <v>0</v>
      </c>
      <c r="Q171" s="212">
        <v>6.9999999999999994E-05</v>
      </c>
      <c r="R171" s="212">
        <f>Q171*H171</f>
        <v>0.00097999999999999997</v>
      </c>
      <c r="S171" s="212">
        <v>0</v>
      </c>
      <c r="T171" s="213">
        <f>S171*H171</f>
        <v>0</v>
      </c>
      <c r="AR171" s="25" t="s">
        <v>149</v>
      </c>
      <c r="AT171" s="25" t="s">
        <v>144</v>
      </c>
      <c r="AU171" s="25" t="s">
        <v>150</v>
      </c>
      <c r="AY171" s="25" t="s">
        <v>141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5" t="s">
        <v>79</v>
      </c>
      <c r="BK171" s="214">
        <f>ROUND(I171*H171,2)</f>
        <v>0</v>
      </c>
      <c r="BL171" s="25" t="s">
        <v>149</v>
      </c>
      <c r="BM171" s="25" t="s">
        <v>322</v>
      </c>
    </row>
    <row r="172" s="1" customFormat="1" ht="16.5" customHeight="1">
      <c r="B172" s="202"/>
      <c r="C172" s="203" t="s">
        <v>323</v>
      </c>
      <c r="D172" s="203" t="s">
        <v>144</v>
      </c>
      <c r="E172" s="204" t="s">
        <v>324</v>
      </c>
      <c r="F172" s="205" t="s">
        <v>325</v>
      </c>
      <c r="G172" s="206" t="s">
        <v>147</v>
      </c>
      <c r="H172" s="207">
        <v>14</v>
      </c>
      <c r="I172" s="208"/>
      <c r="J172" s="209">
        <f>ROUND(I172*H172,2)</f>
        <v>0</v>
      </c>
      <c r="K172" s="205" t="s">
        <v>148</v>
      </c>
      <c r="L172" s="47"/>
      <c r="M172" s="210" t="s">
        <v>5</v>
      </c>
      <c r="N172" s="211" t="s">
        <v>42</v>
      </c>
      <c r="O172" s="48"/>
      <c r="P172" s="212">
        <f>O172*H172</f>
        <v>0</v>
      </c>
      <c r="Q172" s="212">
        <v>1.0000000000000001E-05</v>
      </c>
      <c r="R172" s="212">
        <f>Q172*H172</f>
        <v>0.00014000000000000002</v>
      </c>
      <c r="S172" s="212">
        <v>0</v>
      </c>
      <c r="T172" s="213">
        <f>S172*H172</f>
        <v>0</v>
      </c>
      <c r="AR172" s="25" t="s">
        <v>149</v>
      </c>
      <c r="AT172" s="25" t="s">
        <v>144</v>
      </c>
      <c r="AU172" s="25" t="s">
        <v>150</v>
      </c>
      <c r="AY172" s="25" t="s">
        <v>141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5" t="s">
        <v>79</v>
      </c>
      <c r="BK172" s="214">
        <f>ROUND(I172*H172,2)</f>
        <v>0</v>
      </c>
      <c r="BL172" s="25" t="s">
        <v>149</v>
      </c>
      <c r="BM172" s="25" t="s">
        <v>326</v>
      </c>
    </row>
    <row r="173" s="1" customFormat="1" ht="16.5" customHeight="1">
      <c r="B173" s="202"/>
      <c r="C173" s="203" t="s">
        <v>327</v>
      </c>
      <c r="D173" s="203" t="s">
        <v>144</v>
      </c>
      <c r="E173" s="204" t="s">
        <v>328</v>
      </c>
      <c r="F173" s="205" t="s">
        <v>329</v>
      </c>
      <c r="G173" s="206" t="s">
        <v>168</v>
      </c>
      <c r="H173" s="207">
        <v>510</v>
      </c>
      <c r="I173" s="208"/>
      <c r="J173" s="209">
        <f>ROUND(I173*H173,2)</f>
        <v>0</v>
      </c>
      <c r="K173" s="205" t="s">
        <v>148</v>
      </c>
      <c r="L173" s="47"/>
      <c r="M173" s="210" t="s">
        <v>5</v>
      </c>
      <c r="N173" s="211" t="s">
        <v>42</v>
      </c>
      <c r="O173" s="48"/>
      <c r="P173" s="212">
        <f>O173*H173</f>
        <v>0</v>
      </c>
      <c r="Q173" s="212">
        <v>0.10095</v>
      </c>
      <c r="R173" s="212">
        <f>Q173*H173</f>
        <v>51.484499999999997</v>
      </c>
      <c r="S173" s="212">
        <v>0</v>
      </c>
      <c r="T173" s="213">
        <f>S173*H173</f>
        <v>0</v>
      </c>
      <c r="AR173" s="25" t="s">
        <v>149</v>
      </c>
      <c r="AT173" s="25" t="s">
        <v>144</v>
      </c>
      <c r="AU173" s="25" t="s">
        <v>150</v>
      </c>
      <c r="AY173" s="25" t="s">
        <v>141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5" t="s">
        <v>79</v>
      </c>
      <c r="BK173" s="214">
        <f>ROUND(I173*H173,2)</f>
        <v>0</v>
      </c>
      <c r="BL173" s="25" t="s">
        <v>149</v>
      </c>
      <c r="BM173" s="25" t="s">
        <v>330</v>
      </c>
    </row>
    <row r="174" s="11" customFormat="1">
      <c r="B174" s="215"/>
      <c r="D174" s="216" t="s">
        <v>179</v>
      </c>
      <c r="E174" s="217" t="s">
        <v>5</v>
      </c>
      <c r="F174" s="218" t="s">
        <v>331</v>
      </c>
      <c r="H174" s="219">
        <v>510</v>
      </c>
      <c r="I174" s="220"/>
      <c r="L174" s="215"/>
      <c r="M174" s="221"/>
      <c r="N174" s="222"/>
      <c r="O174" s="222"/>
      <c r="P174" s="222"/>
      <c r="Q174" s="222"/>
      <c r="R174" s="222"/>
      <c r="S174" s="222"/>
      <c r="T174" s="223"/>
      <c r="AT174" s="217" t="s">
        <v>179</v>
      </c>
      <c r="AU174" s="217" t="s">
        <v>150</v>
      </c>
      <c r="AV174" s="11" t="s">
        <v>81</v>
      </c>
      <c r="AW174" s="11" t="s">
        <v>35</v>
      </c>
      <c r="AX174" s="11" t="s">
        <v>79</v>
      </c>
      <c r="AY174" s="217" t="s">
        <v>141</v>
      </c>
    </row>
    <row r="175" s="1" customFormat="1" ht="16.5" customHeight="1">
      <c r="B175" s="202"/>
      <c r="C175" s="232" t="s">
        <v>332</v>
      </c>
      <c r="D175" s="232" t="s">
        <v>311</v>
      </c>
      <c r="E175" s="233" t="s">
        <v>333</v>
      </c>
      <c r="F175" s="234" t="s">
        <v>334</v>
      </c>
      <c r="G175" s="235" t="s">
        <v>168</v>
      </c>
      <c r="H175" s="236">
        <v>535.5</v>
      </c>
      <c r="I175" s="237"/>
      <c r="J175" s="238">
        <f>ROUND(I175*H175,2)</f>
        <v>0</v>
      </c>
      <c r="K175" s="234" t="s">
        <v>148</v>
      </c>
      <c r="L175" s="239"/>
      <c r="M175" s="240" t="s">
        <v>5</v>
      </c>
      <c r="N175" s="241" t="s">
        <v>42</v>
      </c>
      <c r="O175" s="48"/>
      <c r="P175" s="212">
        <f>O175*H175</f>
        <v>0</v>
      </c>
      <c r="Q175" s="212">
        <v>0.028000000000000001</v>
      </c>
      <c r="R175" s="212">
        <f>Q175*H175</f>
        <v>14.994</v>
      </c>
      <c r="S175" s="212">
        <v>0</v>
      </c>
      <c r="T175" s="213">
        <f>S175*H175</f>
        <v>0</v>
      </c>
      <c r="AR175" s="25" t="s">
        <v>174</v>
      </c>
      <c r="AT175" s="25" t="s">
        <v>311</v>
      </c>
      <c r="AU175" s="25" t="s">
        <v>150</v>
      </c>
      <c r="AY175" s="25" t="s">
        <v>141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5" t="s">
        <v>79</v>
      </c>
      <c r="BK175" s="214">
        <f>ROUND(I175*H175,2)</f>
        <v>0</v>
      </c>
      <c r="BL175" s="25" t="s">
        <v>149</v>
      </c>
      <c r="BM175" s="25" t="s">
        <v>335</v>
      </c>
    </row>
    <row r="176" s="11" customFormat="1">
      <c r="B176" s="215"/>
      <c r="D176" s="216" t="s">
        <v>179</v>
      </c>
      <c r="F176" s="218" t="s">
        <v>336</v>
      </c>
      <c r="H176" s="219">
        <v>535.5</v>
      </c>
      <c r="I176" s="220"/>
      <c r="L176" s="215"/>
      <c r="M176" s="221"/>
      <c r="N176" s="222"/>
      <c r="O176" s="222"/>
      <c r="P176" s="222"/>
      <c r="Q176" s="222"/>
      <c r="R176" s="222"/>
      <c r="S176" s="222"/>
      <c r="T176" s="223"/>
      <c r="AT176" s="217" t="s">
        <v>179</v>
      </c>
      <c r="AU176" s="217" t="s">
        <v>150</v>
      </c>
      <c r="AV176" s="11" t="s">
        <v>81</v>
      </c>
      <c r="AW176" s="11" t="s">
        <v>6</v>
      </c>
      <c r="AX176" s="11" t="s">
        <v>79</v>
      </c>
      <c r="AY176" s="217" t="s">
        <v>141</v>
      </c>
    </row>
    <row r="177" s="1" customFormat="1" ht="16.5" customHeight="1">
      <c r="B177" s="202"/>
      <c r="C177" s="203" t="s">
        <v>337</v>
      </c>
      <c r="D177" s="203" t="s">
        <v>144</v>
      </c>
      <c r="E177" s="204" t="s">
        <v>338</v>
      </c>
      <c r="F177" s="205" t="s">
        <v>339</v>
      </c>
      <c r="G177" s="206" t="s">
        <v>168</v>
      </c>
      <c r="H177" s="207">
        <v>7</v>
      </c>
      <c r="I177" s="208"/>
      <c r="J177" s="209">
        <f>ROUND(I177*H177,2)</f>
        <v>0</v>
      </c>
      <c r="K177" s="205" t="s">
        <v>148</v>
      </c>
      <c r="L177" s="47"/>
      <c r="M177" s="210" t="s">
        <v>5</v>
      </c>
      <c r="N177" s="211" t="s">
        <v>42</v>
      </c>
      <c r="O177" s="48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5" t="s">
        <v>149</v>
      </c>
      <c r="AT177" s="25" t="s">
        <v>144</v>
      </c>
      <c r="AU177" s="25" t="s">
        <v>150</v>
      </c>
      <c r="AY177" s="25" t="s">
        <v>141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5" t="s">
        <v>79</v>
      </c>
      <c r="BK177" s="214">
        <f>ROUND(I177*H177,2)</f>
        <v>0</v>
      </c>
      <c r="BL177" s="25" t="s">
        <v>149</v>
      </c>
      <c r="BM177" s="25" t="s">
        <v>340</v>
      </c>
    </row>
    <row r="178" s="1" customFormat="1" ht="16.5" customHeight="1">
      <c r="B178" s="202"/>
      <c r="C178" s="203" t="s">
        <v>341</v>
      </c>
      <c r="D178" s="203" t="s">
        <v>144</v>
      </c>
      <c r="E178" s="204" t="s">
        <v>342</v>
      </c>
      <c r="F178" s="205" t="s">
        <v>343</v>
      </c>
      <c r="G178" s="206" t="s">
        <v>168</v>
      </c>
      <c r="H178" s="207">
        <v>7</v>
      </c>
      <c r="I178" s="208"/>
      <c r="J178" s="209">
        <f>ROUND(I178*H178,2)</f>
        <v>0</v>
      </c>
      <c r="K178" s="205" t="s">
        <v>148</v>
      </c>
      <c r="L178" s="47"/>
      <c r="M178" s="210" t="s">
        <v>5</v>
      </c>
      <c r="N178" s="211" t="s">
        <v>42</v>
      </c>
      <c r="O178" s="48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AR178" s="25" t="s">
        <v>149</v>
      </c>
      <c r="AT178" s="25" t="s">
        <v>144</v>
      </c>
      <c r="AU178" s="25" t="s">
        <v>150</v>
      </c>
      <c r="AY178" s="25" t="s">
        <v>141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5" t="s">
        <v>79</v>
      </c>
      <c r="BK178" s="214">
        <f>ROUND(I178*H178,2)</f>
        <v>0</v>
      </c>
      <c r="BL178" s="25" t="s">
        <v>149</v>
      </c>
      <c r="BM178" s="25" t="s">
        <v>344</v>
      </c>
    </row>
    <row r="179" s="1" customFormat="1" ht="16.5" customHeight="1">
      <c r="B179" s="202"/>
      <c r="C179" s="203" t="s">
        <v>345</v>
      </c>
      <c r="D179" s="203" t="s">
        <v>144</v>
      </c>
      <c r="E179" s="204" t="s">
        <v>346</v>
      </c>
      <c r="F179" s="205" t="s">
        <v>347</v>
      </c>
      <c r="G179" s="206" t="s">
        <v>168</v>
      </c>
      <c r="H179" s="207">
        <v>13.148</v>
      </c>
      <c r="I179" s="208"/>
      <c r="J179" s="209">
        <f>ROUND(I179*H179,2)</f>
        <v>0</v>
      </c>
      <c r="K179" s="205" t="s">
        <v>148</v>
      </c>
      <c r="L179" s="47"/>
      <c r="M179" s="210" t="s">
        <v>5</v>
      </c>
      <c r="N179" s="211" t="s">
        <v>42</v>
      </c>
      <c r="O179" s="48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AR179" s="25" t="s">
        <v>149</v>
      </c>
      <c r="AT179" s="25" t="s">
        <v>144</v>
      </c>
      <c r="AU179" s="25" t="s">
        <v>150</v>
      </c>
      <c r="AY179" s="25" t="s">
        <v>141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5" t="s">
        <v>79</v>
      </c>
      <c r="BK179" s="214">
        <f>ROUND(I179*H179,2)</f>
        <v>0</v>
      </c>
      <c r="BL179" s="25" t="s">
        <v>149</v>
      </c>
      <c r="BM179" s="25" t="s">
        <v>348</v>
      </c>
    </row>
    <row r="180" s="11" customFormat="1">
      <c r="B180" s="215"/>
      <c r="D180" s="216" t="s">
        <v>179</v>
      </c>
      <c r="E180" s="217" t="s">
        <v>5</v>
      </c>
      <c r="F180" s="218" t="s">
        <v>349</v>
      </c>
      <c r="H180" s="219">
        <v>13.148</v>
      </c>
      <c r="I180" s="220"/>
      <c r="L180" s="215"/>
      <c r="M180" s="221"/>
      <c r="N180" s="222"/>
      <c r="O180" s="222"/>
      <c r="P180" s="222"/>
      <c r="Q180" s="222"/>
      <c r="R180" s="222"/>
      <c r="S180" s="222"/>
      <c r="T180" s="223"/>
      <c r="AT180" s="217" t="s">
        <v>179</v>
      </c>
      <c r="AU180" s="217" t="s">
        <v>150</v>
      </c>
      <c r="AV180" s="11" t="s">
        <v>81</v>
      </c>
      <c r="AW180" s="11" t="s">
        <v>35</v>
      </c>
      <c r="AX180" s="11" t="s">
        <v>79</v>
      </c>
      <c r="AY180" s="217" t="s">
        <v>141</v>
      </c>
    </row>
    <row r="181" s="1" customFormat="1" ht="16.5" customHeight="1">
      <c r="B181" s="202"/>
      <c r="C181" s="203" t="s">
        <v>350</v>
      </c>
      <c r="D181" s="203" t="s">
        <v>144</v>
      </c>
      <c r="E181" s="204" t="s">
        <v>351</v>
      </c>
      <c r="F181" s="205" t="s">
        <v>352</v>
      </c>
      <c r="G181" s="206" t="s">
        <v>147</v>
      </c>
      <c r="H181" s="207">
        <v>71</v>
      </c>
      <c r="I181" s="208"/>
      <c r="J181" s="209">
        <f>ROUND(I181*H181,2)</f>
        <v>0</v>
      </c>
      <c r="K181" s="205" t="s">
        <v>148</v>
      </c>
      <c r="L181" s="47"/>
      <c r="M181" s="210" t="s">
        <v>5</v>
      </c>
      <c r="N181" s="211" t="s">
        <v>42</v>
      </c>
      <c r="O181" s="48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AR181" s="25" t="s">
        <v>149</v>
      </c>
      <c r="AT181" s="25" t="s">
        <v>144</v>
      </c>
      <c r="AU181" s="25" t="s">
        <v>150</v>
      </c>
      <c r="AY181" s="25" t="s">
        <v>141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5" t="s">
        <v>79</v>
      </c>
      <c r="BK181" s="214">
        <f>ROUND(I181*H181,2)</f>
        <v>0</v>
      </c>
      <c r="BL181" s="25" t="s">
        <v>149</v>
      </c>
      <c r="BM181" s="25" t="s">
        <v>353</v>
      </c>
    </row>
    <row r="182" s="1" customFormat="1" ht="16.5" customHeight="1">
      <c r="B182" s="202"/>
      <c r="C182" s="232" t="s">
        <v>354</v>
      </c>
      <c r="D182" s="232" t="s">
        <v>311</v>
      </c>
      <c r="E182" s="233" t="s">
        <v>355</v>
      </c>
      <c r="F182" s="234" t="s">
        <v>356</v>
      </c>
      <c r="G182" s="235" t="s">
        <v>357</v>
      </c>
      <c r="H182" s="236">
        <v>8.5199999999999996</v>
      </c>
      <c r="I182" s="237"/>
      <c r="J182" s="238">
        <f>ROUND(I182*H182,2)</f>
        <v>0</v>
      </c>
      <c r="K182" s="234" t="s">
        <v>148</v>
      </c>
      <c r="L182" s="239"/>
      <c r="M182" s="240" t="s">
        <v>5</v>
      </c>
      <c r="N182" s="241" t="s">
        <v>42</v>
      </c>
      <c r="O182" s="48"/>
      <c r="P182" s="212">
        <f>O182*H182</f>
        <v>0</v>
      </c>
      <c r="Q182" s="212">
        <v>0.001</v>
      </c>
      <c r="R182" s="212">
        <f>Q182*H182</f>
        <v>0.0085199999999999998</v>
      </c>
      <c r="S182" s="212">
        <v>0</v>
      </c>
      <c r="T182" s="213">
        <f>S182*H182</f>
        <v>0</v>
      </c>
      <c r="AR182" s="25" t="s">
        <v>174</v>
      </c>
      <c r="AT182" s="25" t="s">
        <v>311</v>
      </c>
      <c r="AU182" s="25" t="s">
        <v>150</v>
      </c>
      <c r="AY182" s="25" t="s">
        <v>141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5" t="s">
        <v>79</v>
      </c>
      <c r="BK182" s="214">
        <f>ROUND(I182*H182,2)</f>
        <v>0</v>
      </c>
      <c r="BL182" s="25" t="s">
        <v>149</v>
      </c>
      <c r="BM182" s="25" t="s">
        <v>358</v>
      </c>
    </row>
    <row r="183" s="11" customFormat="1">
      <c r="B183" s="215"/>
      <c r="D183" s="216" t="s">
        <v>179</v>
      </c>
      <c r="F183" s="218" t="s">
        <v>359</v>
      </c>
      <c r="H183" s="219">
        <v>8.5199999999999996</v>
      </c>
      <c r="I183" s="220"/>
      <c r="L183" s="215"/>
      <c r="M183" s="221"/>
      <c r="N183" s="222"/>
      <c r="O183" s="222"/>
      <c r="P183" s="222"/>
      <c r="Q183" s="222"/>
      <c r="R183" s="222"/>
      <c r="S183" s="222"/>
      <c r="T183" s="223"/>
      <c r="AT183" s="217" t="s">
        <v>179</v>
      </c>
      <c r="AU183" s="217" t="s">
        <v>150</v>
      </c>
      <c r="AV183" s="11" t="s">
        <v>81</v>
      </c>
      <c r="AW183" s="11" t="s">
        <v>6</v>
      </c>
      <c r="AX183" s="11" t="s">
        <v>79</v>
      </c>
      <c r="AY183" s="217" t="s">
        <v>141</v>
      </c>
    </row>
    <row r="184" s="10" customFormat="1" ht="22.32" customHeight="1">
      <c r="B184" s="189"/>
      <c r="D184" s="190" t="s">
        <v>70</v>
      </c>
      <c r="E184" s="200" t="s">
        <v>360</v>
      </c>
      <c r="F184" s="200" t="s">
        <v>361</v>
      </c>
      <c r="I184" s="192"/>
      <c r="J184" s="201">
        <f>BK184</f>
        <v>0</v>
      </c>
      <c r="L184" s="189"/>
      <c r="M184" s="194"/>
      <c r="N184" s="195"/>
      <c r="O184" s="195"/>
      <c r="P184" s="196">
        <f>SUM(P185:P188)</f>
        <v>0</v>
      </c>
      <c r="Q184" s="195"/>
      <c r="R184" s="196">
        <f>SUM(R185:R188)</f>
        <v>0.00093500000000000007</v>
      </c>
      <c r="S184" s="195"/>
      <c r="T184" s="197">
        <f>SUM(T185:T188)</f>
        <v>0.33600000000000002</v>
      </c>
      <c r="AR184" s="190" t="s">
        <v>79</v>
      </c>
      <c r="AT184" s="198" t="s">
        <v>70</v>
      </c>
      <c r="AU184" s="198" t="s">
        <v>81</v>
      </c>
      <c r="AY184" s="190" t="s">
        <v>141</v>
      </c>
      <c r="BK184" s="199">
        <f>SUM(BK185:BK188)</f>
        <v>0</v>
      </c>
    </row>
    <row r="185" s="1" customFormat="1" ht="25.5" customHeight="1">
      <c r="B185" s="202"/>
      <c r="C185" s="203" t="s">
        <v>362</v>
      </c>
      <c r="D185" s="203" t="s">
        <v>144</v>
      </c>
      <c r="E185" s="204" t="s">
        <v>363</v>
      </c>
      <c r="F185" s="205" t="s">
        <v>364</v>
      </c>
      <c r="G185" s="206" t="s">
        <v>168</v>
      </c>
      <c r="H185" s="207">
        <v>5.5</v>
      </c>
      <c r="I185" s="208"/>
      <c r="J185" s="209">
        <f>ROUND(I185*H185,2)</f>
        <v>0</v>
      </c>
      <c r="K185" s="205" t="s">
        <v>148</v>
      </c>
      <c r="L185" s="47"/>
      <c r="M185" s="210" t="s">
        <v>5</v>
      </c>
      <c r="N185" s="211" t="s">
        <v>42</v>
      </c>
      <c r="O185" s="48"/>
      <c r="P185" s="212">
        <f>O185*H185</f>
        <v>0</v>
      </c>
      <c r="Q185" s="212">
        <v>0.00017000000000000001</v>
      </c>
      <c r="R185" s="212">
        <f>Q185*H185</f>
        <v>0.00093500000000000007</v>
      </c>
      <c r="S185" s="212">
        <v>0</v>
      </c>
      <c r="T185" s="213">
        <f>S185*H185</f>
        <v>0</v>
      </c>
      <c r="AR185" s="25" t="s">
        <v>149</v>
      </c>
      <c r="AT185" s="25" t="s">
        <v>144</v>
      </c>
      <c r="AU185" s="25" t="s">
        <v>150</v>
      </c>
      <c r="AY185" s="25" t="s">
        <v>141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5" t="s">
        <v>79</v>
      </c>
      <c r="BK185" s="214">
        <f>ROUND(I185*H185,2)</f>
        <v>0</v>
      </c>
      <c r="BL185" s="25" t="s">
        <v>149</v>
      </c>
      <c r="BM185" s="25" t="s">
        <v>365</v>
      </c>
    </row>
    <row r="186" s="11" customFormat="1">
      <c r="B186" s="215"/>
      <c r="D186" s="216" t="s">
        <v>179</v>
      </c>
      <c r="E186" s="217" t="s">
        <v>5</v>
      </c>
      <c r="F186" s="218" t="s">
        <v>366</v>
      </c>
      <c r="H186" s="219">
        <v>5.5</v>
      </c>
      <c r="I186" s="220"/>
      <c r="L186" s="215"/>
      <c r="M186" s="221"/>
      <c r="N186" s="222"/>
      <c r="O186" s="222"/>
      <c r="P186" s="222"/>
      <c r="Q186" s="222"/>
      <c r="R186" s="222"/>
      <c r="S186" s="222"/>
      <c r="T186" s="223"/>
      <c r="AT186" s="217" t="s">
        <v>179</v>
      </c>
      <c r="AU186" s="217" t="s">
        <v>150</v>
      </c>
      <c r="AV186" s="11" t="s">
        <v>81</v>
      </c>
      <c r="AW186" s="11" t="s">
        <v>35</v>
      </c>
      <c r="AX186" s="11" t="s">
        <v>79</v>
      </c>
      <c r="AY186" s="217" t="s">
        <v>141</v>
      </c>
    </row>
    <row r="187" s="1" customFormat="1" ht="25.5" customHeight="1">
      <c r="B187" s="202"/>
      <c r="C187" s="203" t="s">
        <v>367</v>
      </c>
      <c r="D187" s="203" t="s">
        <v>144</v>
      </c>
      <c r="E187" s="204" t="s">
        <v>368</v>
      </c>
      <c r="F187" s="205" t="s">
        <v>369</v>
      </c>
      <c r="G187" s="206" t="s">
        <v>147</v>
      </c>
      <c r="H187" s="207">
        <v>16.800000000000001</v>
      </c>
      <c r="I187" s="208"/>
      <c r="J187" s="209">
        <f>ROUND(I187*H187,2)</f>
        <v>0</v>
      </c>
      <c r="K187" s="205" t="s">
        <v>148</v>
      </c>
      <c r="L187" s="47"/>
      <c r="M187" s="210" t="s">
        <v>5</v>
      </c>
      <c r="N187" s="211" t="s">
        <v>42</v>
      </c>
      <c r="O187" s="48"/>
      <c r="P187" s="212">
        <f>O187*H187</f>
        <v>0</v>
      </c>
      <c r="Q187" s="212">
        <v>0</v>
      </c>
      <c r="R187" s="212">
        <f>Q187*H187</f>
        <v>0</v>
      </c>
      <c r="S187" s="212">
        <v>0.02</v>
      </c>
      <c r="T187" s="213">
        <f>S187*H187</f>
        <v>0.33600000000000002</v>
      </c>
      <c r="AR187" s="25" t="s">
        <v>149</v>
      </c>
      <c r="AT187" s="25" t="s">
        <v>144</v>
      </c>
      <c r="AU187" s="25" t="s">
        <v>150</v>
      </c>
      <c r="AY187" s="25" t="s">
        <v>141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5" t="s">
        <v>79</v>
      </c>
      <c r="BK187" s="214">
        <f>ROUND(I187*H187,2)</f>
        <v>0</v>
      </c>
      <c r="BL187" s="25" t="s">
        <v>149</v>
      </c>
      <c r="BM187" s="25" t="s">
        <v>370</v>
      </c>
    </row>
    <row r="188" s="11" customFormat="1">
      <c r="B188" s="215"/>
      <c r="D188" s="216" t="s">
        <v>179</v>
      </c>
      <c r="E188" s="217" t="s">
        <v>5</v>
      </c>
      <c r="F188" s="218" t="s">
        <v>371</v>
      </c>
      <c r="H188" s="219">
        <v>16.800000000000001</v>
      </c>
      <c r="I188" s="220"/>
      <c r="L188" s="215"/>
      <c r="M188" s="221"/>
      <c r="N188" s="222"/>
      <c r="O188" s="222"/>
      <c r="P188" s="222"/>
      <c r="Q188" s="222"/>
      <c r="R188" s="222"/>
      <c r="S188" s="222"/>
      <c r="T188" s="223"/>
      <c r="AT188" s="217" t="s">
        <v>179</v>
      </c>
      <c r="AU188" s="217" t="s">
        <v>150</v>
      </c>
      <c r="AV188" s="11" t="s">
        <v>81</v>
      </c>
      <c r="AW188" s="11" t="s">
        <v>35</v>
      </c>
      <c r="AX188" s="11" t="s">
        <v>79</v>
      </c>
      <c r="AY188" s="217" t="s">
        <v>141</v>
      </c>
    </row>
    <row r="189" s="10" customFormat="1" ht="22.32" customHeight="1">
      <c r="B189" s="189"/>
      <c r="D189" s="190" t="s">
        <v>70</v>
      </c>
      <c r="E189" s="200" t="s">
        <v>372</v>
      </c>
      <c r="F189" s="200" t="s">
        <v>373</v>
      </c>
      <c r="I189" s="192"/>
      <c r="J189" s="201">
        <f>BK189</f>
        <v>0</v>
      </c>
      <c r="L189" s="189"/>
      <c r="M189" s="194"/>
      <c r="N189" s="195"/>
      <c r="O189" s="195"/>
      <c r="P189" s="196">
        <f>SUM(P190:P191)</f>
        <v>0</v>
      </c>
      <c r="Q189" s="195"/>
      <c r="R189" s="196">
        <f>SUM(R190:R191)</f>
        <v>0.00078750000000000001</v>
      </c>
      <c r="S189" s="195"/>
      <c r="T189" s="197">
        <f>SUM(T190:T191)</f>
        <v>0</v>
      </c>
      <c r="AR189" s="190" t="s">
        <v>79</v>
      </c>
      <c r="AT189" s="198" t="s">
        <v>70</v>
      </c>
      <c r="AU189" s="198" t="s">
        <v>81</v>
      </c>
      <c r="AY189" s="190" t="s">
        <v>141</v>
      </c>
      <c r="BK189" s="199">
        <f>SUM(BK190:BK191)</f>
        <v>0</v>
      </c>
    </row>
    <row r="190" s="1" customFormat="1" ht="25.5" customHeight="1">
      <c r="B190" s="202"/>
      <c r="C190" s="203" t="s">
        <v>374</v>
      </c>
      <c r="D190" s="203" t="s">
        <v>144</v>
      </c>
      <c r="E190" s="204" t="s">
        <v>375</v>
      </c>
      <c r="F190" s="205" t="s">
        <v>376</v>
      </c>
      <c r="G190" s="206" t="s">
        <v>147</v>
      </c>
      <c r="H190" s="207">
        <v>1.25</v>
      </c>
      <c r="I190" s="208"/>
      <c r="J190" s="209">
        <f>ROUND(I190*H190,2)</f>
        <v>0</v>
      </c>
      <c r="K190" s="205" t="s">
        <v>148</v>
      </c>
      <c r="L190" s="47"/>
      <c r="M190" s="210" t="s">
        <v>5</v>
      </c>
      <c r="N190" s="211" t="s">
        <v>42</v>
      </c>
      <c r="O190" s="48"/>
      <c r="P190" s="212">
        <f>O190*H190</f>
        <v>0</v>
      </c>
      <c r="Q190" s="212">
        <v>0.00063000000000000003</v>
      </c>
      <c r="R190" s="212">
        <f>Q190*H190</f>
        <v>0.00078750000000000001</v>
      </c>
      <c r="S190" s="212">
        <v>0</v>
      </c>
      <c r="T190" s="213">
        <f>S190*H190</f>
        <v>0</v>
      </c>
      <c r="AR190" s="25" t="s">
        <v>149</v>
      </c>
      <c r="AT190" s="25" t="s">
        <v>144</v>
      </c>
      <c r="AU190" s="25" t="s">
        <v>150</v>
      </c>
      <c r="AY190" s="25" t="s">
        <v>141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5" t="s">
        <v>79</v>
      </c>
      <c r="BK190" s="214">
        <f>ROUND(I190*H190,2)</f>
        <v>0</v>
      </c>
      <c r="BL190" s="25" t="s">
        <v>149</v>
      </c>
      <c r="BM190" s="25" t="s">
        <v>377</v>
      </c>
    </row>
    <row r="191" s="11" customFormat="1">
      <c r="B191" s="215"/>
      <c r="D191" s="216" t="s">
        <v>179</v>
      </c>
      <c r="E191" s="217" t="s">
        <v>5</v>
      </c>
      <c r="F191" s="218" t="s">
        <v>378</v>
      </c>
      <c r="H191" s="219">
        <v>1.25</v>
      </c>
      <c r="I191" s="220"/>
      <c r="L191" s="215"/>
      <c r="M191" s="221"/>
      <c r="N191" s="222"/>
      <c r="O191" s="222"/>
      <c r="P191" s="222"/>
      <c r="Q191" s="222"/>
      <c r="R191" s="222"/>
      <c r="S191" s="222"/>
      <c r="T191" s="223"/>
      <c r="AT191" s="217" t="s">
        <v>179</v>
      </c>
      <c r="AU191" s="217" t="s">
        <v>150</v>
      </c>
      <c r="AV191" s="11" t="s">
        <v>81</v>
      </c>
      <c r="AW191" s="11" t="s">
        <v>35</v>
      </c>
      <c r="AX191" s="11" t="s">
        <v>79</v>
      </c>
      <c r="AY191" s="217" t="s">
        <v>141</v>
      </c>
    </row>
    <row r="192" s="10" customFormat="1" ht="22.32" customHeight="1">
      <c r="B192" s="189"/>
      <c r="D192" s="190" t="s">
        <v>70</v>
      </c>
      <c r="E192" s="200" t="s">
        <v>379</v>
      </c>
      <c r="F192" s="200" t="s">
        <v>380</v>
      </c>
      <c r="I192" s="192"/>
      <c r="J192" s="201">
        <f>BK192</f>
        <v>0</v>
      </c>
      <c r="L192" s="189"/>
      <c r="M192" s="194"/>
      <c r="N192" s="195"/>
      <c r="O192" s="195"/>
      <c r="P192" s="196">
        <f>SUM(P193:P194)</f>
        <v>0</v>
      </c>
      <c r="Q192" s="195"/>
      <c r="R192" s="196">
        <f>SUM(R193:R194)</f>
        <v>0</v>
      </c>
      <c r="S192" s="195"/>
      <c r="T192" s="197">
        <f>SUM(T193:T194)</f>
        <v>0</v>
      </c>
      <c r="AR192" s="190" t="s">
        <v>79</v>
      </c>
      <c r="AT192" s="198" t="s">
        <v>70</v>
      </c>
      <c r="AU192" s="198" t="s">
        <v>81</v>
      </c>
      <c r="AY192" s="190" t="s">
        <v>141</v>
      </c>
      <c r="BK192" s="199">
        <f>SUM(BK193:BK194)</f>
        <v>0</v>
      </c>
    </row>
    <row r="193" s="1" customFormat="1" ht="25.5" customHeight="1">
      <c r="B193" s="202"/>
      <c r="C193" s="203" t="s">
        <v>381</v>
      </c>
      <c r="D193" s="203" t="s">
        <v>144</v>
      </c>
      <c r="E193" s="204" t="s">
        <v>382</v>
      </c>
      <c r="F193" s="205" t="s">
        <v>383</v>
      </c>
      <c r="G193" s="206" t="s">
        <v>147</v>
      </c>
      <c r="H193" s="207">
        <v>9.9000000000000004</v>
      </c>
      <c r="I193" s="208"/>
      <c r="J193" s="209">
        <f>ROUND(I193*H193,2)</f>
        <v>0</v>
      </c>
      <c r="K193" s="205" t="s">
        <v>148</v>
      </c>
      <c r="L193" s="47"/>
      <c r="M193" s="210" t="s">
        <v>5</v>
      </c>
      <c r="N193" s="211" t="s">
        <v>42</v>
      </c>
      <c r="O193" s="48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5" t="s">
        <v>149</v>
      </c>
      <c r="AT193" s="25" t="s">
        <v>144</v>
      </c>
      <c r="AU193" s="25" t="s">
        <v>150</v>
      </c>
      <c r="AY193" s="25" t="s">
        <v>141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5" t="s">
        <v>79</v>
      </c>
      <c r="BK193" s="214">
        <f>ROUND(I193*H193,2)</f>
        <v>0</v>
      </c>
      <c r="BL193" s="25" t="s">
        <v>149</v>
      </c>
      <c r="BM193" s="25" t="s">
        <v>384</v>
      </c>
    </row>
    <row r="194" s="11" customFormat="1">
      <c r="B194" s="215"/>
      <c r="D194" s="216" t="s">
        <v>179</v>
      </c>
      <c r="E194" s="217" t="s">
        <v>5</v>
      </c>
      <c r="F194" s="218" t="s">
        <v>385</v>
      </c>
      <c r="H194" s="219">
        <v>9.9000000000000004</v>
      </c>
      <c r="I194" s="220"/>
      <c r="L194" s="215"/>
      <c r="M194" s="221"/>
      <c r="N194" s="222"/>
      <c r="O194" s="222"/>
      <c r="P194" s="222"/>
      <c r="Q194" s="222"/>
      <c r="R194" s="222"/>
      <c r="S194" s="222"/>
      <c r="T194" s="223"/>
      <c r="AT194" s="217" t="s">
        <v>179</v>
      </c>
      <c r="AU194" s="217" t="s">
        <v>150</v>
      </c>
      <c r="AV194" s="11" t="s">
        <v>81</v>
      </c>
      <c r="AW194" s="11" t="s">
        <v>35</v>
      </c>
      <c r="AX194" s="11" t="s">
        <v>79</v>
      </c>
      <c r="AY194" s="217" t="s">
        <v>141</v>
      </c>
    </row>
    <row r="195" s="10" customFormat="1" ht="29.88" customHeight="1">
      <c r="B195" s="189"/>
      <c r="D195" s="190" t="s">
        <v>70</v>
      </c>
      <c r="E195" s="200" t="s">
        <v>386</v>
      </c>
      <c r="F195" s="200" t="s">
        <v>387</v>
      </c>
      <c r="I195" s="192"/>
      <c r="J195" s="201">
        <f>BK195</f>
        <v>0</v>
      </c>
      <c r="L195" s="189"/>
      <c r="M195" s="194"/>
      <c r="N195" s="195"/>
      <c r="O195" s="195"/>
      <c r="P195" s="196">
        <f>SUM(P196:P224)</f>
        <v>0</v>
      </c>
      <c r="Q195" s="195"/>
      <c r="R195" s="196">
        <f>SUM(R196:R224)</f>
        <v>0</v>
      </c>
      <c r="S195" s="195"/>
      <c r="T195" s="197">
        <f>SUM(T196:T224)</f>
        <v>0</v>
      </c>
      <c r="AR195" s="190" t="s">
        <v>79</v>
      </c>
      <c r="AT195" s="198" t="s">
        <v>70</v>
      </c>
      <c r="AU195" s="198" t="s">
        <v>79</v>
      </c>
      <c r="AY195" s="190" t="s">
        <v>141</v>
      </c>
      <c r="BK195" s="199">
        <f>SUM(BK196:BK224)</f>
        <v>0</v>
      </c>
    </row>
    <row r="196" s="1" customFormat="1" ht="16.5" customHeight="1">
      <c r="B196" s="202"/>
      <c r="C196" s="203" t="s">
        <v>388</v>
      </c>
      <c r="D196" s="203" t="s">
        <v>144</v>
      </c>
      <c r="E196" s="204" t="s">
        <v>389</v>
      </c>
      <c r="F196" s="205" t="s">
        <v>390</v>
      </c>
      <c r="G196" s="206" t="s">
        <v>239</v>
      </c>
      <c r="H196" s="207">
        <v>26.555</v>
      </c>
      <c r="I196" s="208"/>
      <c r="J196" s="209">
        <f>ROUND(I196*H196,2)</f>
        <v>0</v>
      </c>
      <c r="K196" s="205" t="s">
        <v>148</v>
      </c>
      <c r="L196" s="47"/>
      <c r="M196" s="210" t="s">
        <v>5</v>
      </c>
      <c r="N196" s="211" t="s">
        <v>42</v>
      </c>
      <c r="O196" s="48"/>
      <c r="P196" s="212">
        <f>O196*H196</f>
        <v>0</v>
      </c>
      <c r="Q196" s="212">
        <v>0</v>
      </c>
      <c r="R196" s="212">
        <f>Q196*H196</f>
        <v>0</v>
      </c>
      <c r="S196" s="212">
        <v>0</v>
      </c>
      <c r="T196" s="213">
        <f>S196*H196</f>
        <v>0</v>
      </c>
      <c r="AR196" s="25" t="s">
        <v>149</v>
      </c>
      <c r="AT196" s="25" t="s">
        <v>144</v>
      </c>
      <c r="AU196" s="25" t="s">
        <v>81</v>
      </c>
      <c r="AY196" s="25" t="s">
        <v>141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25" t="s">
        <v>79</v>
      </c>
      <c r="BK196" s="214">
        <f>ROUND(I196*H196,2)</f>
        <v>0</v>
      </c>
      <c r="BL196" s="25" t="s">
        <v>149</v>
      </c>
      <c r="BM196" s="25" t="s">
        <v>391</v>
      </c>
    </row>
    <row r="197" s="11" customFormat="1">
      <c r="B197" s="215"/>
      <c r="D197" s="216" t="s">
        <v>179</v>
      </c>
      <c r="E197" s="217" t="s">
        <v>5</v>
      </c>
      <c r="F197" s="218" t="s">
        <v>392</v>
      </c>
      <c r="H197" s="219">
        <v>26.555</v>
      </c>
      <c r="I197" s="220"/>
      <c r="L197" s="215"/>
      <c r="M197" s="221"/>
      <c r="N197" s="222"/>
      <c r="O197" s="222"/>
      <c r="P197" s="222"/>
      <c r="Q197" s="222"/>
      <c r="R197" s="222"/>
      <c r="S197" s="222"/>
      <c r="T197" s="223"/>
      <c r="AT197" s="217" t="s">
        <v>179</v>
      </c>
      <c r="AU197" s="217" t="s">
        <v>81</v>
      </c>
      <c r="AV197" s="11" t="s">
        <v>81</v>
      </c>
      <c r="AW197" s="11" t="s">
        <v>35</v>
      </c>
      <c r="AX197" s="11" t="s">
        <v>79</v>
      </c>
      <c r="AY197" s="217" t="s">
        <v>141</v>
      </c>
    </row>
    <row r="198" s="1" customFormat="1" ht="16.5" customHeight="1">
      <c r="B198" s="202"/>
      <c r="C198" s="203" t="s">
        <v>393</v>
      </c>
      <c r="D198" s="203" t="s">
        <v>144</v>
      </c>
      <c r="E198" s="204" t="s">
        <v>394</v>
      </c>
      <c r="F198" s="205" t="s">
        <v>395</v>
      </c>
      <c r="G198" s="206" t="s">
        <v>239</v>
      </c>
      <c r="H198" s="207">
        <v>504.54500000000002</v>
      </c>
      <c r="I198" s="208"/>
      <c r="J198" s="209">
        <f>ROUND(I198*H198,2)</f>
        <v>0</v>
      </c>
      <c r="K198" s="205" t="s">
        <v>148</v>
      </c>
      <c r="L198" s="47"/>
      <c r="M198" s="210" t="s">
        <v>5</v>
      </c>
      <c r="N198" s="211" t="s">
        <v>42</v>
      </c>
      <c r="O198" s="48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AR198" s="25" t="s">
        <v>149</v>
      </c>
      <c r="AT198" s="25" t="s">
        <v>144</v>
      </c>
      <c r="AU198" s="25" t="s">
        <v>81</v>
      </c>
      <c r="AY198" s="25" t="s">
        <v>141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25" t="s">
        <v>79</v>
      </c>
      <c r="BK198" s="214">
        <f>ROUND(I198*H198,2)</f>
        <v>0</v>
      </c>
      <c r="BL198" s="25" t="s">
        <v>149</v>
      </c>
      <c r="BM198" s="25" t="s">
        <v>396</v>
      </c>
    </row>
    <row r="199" s="11" customFormat="1">
      <c r="B199" s="215"/>
      <c r="D199" s="216" t="s">
        <v>179</v>
      </c>
      <c r="E199" s="217" t="s">
        <v>5</v>
      </c>
      <c r="F199" s="218" t="s">
        <v>397</v>
      </c>
      <c r="H199" s="219">
        <v>504.54500000000002</v>
      </c>
      <c r="I199" s="220"/>
      <c r="L199" s="215"/>
      <c r="M199" s="221"/>
      <c r="N199" s="222"/>
      <c r="O199" s="222"/>
      <c r="P199" s="222"/>
      <c r="Q199" s="222"/>
      <c r="R199" s="222"/>
      <c r="S199" s="222"/>
      <c r="T199" s="223"/>
      <c r="AT199" s="217" t="s">
        <v>179</v>
      </c>
      <c r="AU199" s="217" t="s">
        <v>81</v>
      </c>
      <c r="AV199" s="11" t="s">
        <v>81</v>
      </c>
      <c r="AW199" s="11" t="s">
        <v>35</v>
      </c>
      <c r="AX199" s="11" t="s">
        <v>79</v>
      </c>
      <c r="AY199" s="217" t="s">
        <v>141</v>
      </c>
    </row>
    <row r="200" s="1" customFormat="1" ht="16.5" customHeight="1">
      <c r="B200" s="202"/>
      <c r="C200" s="203" t="s">
        <v>398</v>
      </c>
      <c r="D200" s="203" t="s">
        <v>144</v>
      </c>
      <c r="E200" s="204" t="s">
        <v>399</v>
      </c>
      <c r="F200" s="205" t="s">
        <v>400</v>
      </c>
      <c r="G200" s="206" t="s">
        <v>239</v>
      </c>
      <c r="H200" s="207">
        <v>31.431000000000001</v>
      </c>
      <c r="I200" s="208"/>
      <c r="J200" s="209">
        <f>ROUND(I200*H200,2)</f>
        <v>0</v>
      </c>
      <c r="K200" s="205" t="s">
        <v>148</v>
      </c>
      <c r="L200" s="47"/>
      <c r="M200" s="210" t="s">
        <v>5</v>
      </c>
      <c r="N200" s="211" t="s">
        <v>42</v>
      </c>
      <c r="O200" s="48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AR200" s="25" t="s">
        <v>149</v>
      </c>
      <c r="AT200" s="25" t="s">
        <v>144</v>
      </c>
      <c r="AU200" s="25" t="s">
        <v>81</v>
      </c>
      <c r="AY200" s="25" t="s">
        <v>141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5" t="s">
        <v>79</v>
      </c>
      <c r="BK200" s="214">
        <f>ROUND(I200*H200,2)</f>
        <v>0</v>
      </c>
      <c r="BL200" s="25" t="s">
        <v>149</v>
      </c>
      <c r="BM200" s="25" t="s">
        <v>401</v>
      </c>
    </row>
    <row r="201" s="11" customFormat="1">
      <c r="B201" s="215"/>
      <c r="D201" s="216" t="s">
        <v>179</v>
      </c>
      <c r="E201" s="217" t="s">
        <v>5</v>
      </c>
      <c r="F201" s="218" t="s">
        <v>402</v>
      </c>
      <c r="H201" s="219">
        <v>0.025999999999999999</v>
      </c>
      <c r="I201" s="220"/>
      <c r="L201" s="215"/>
      <c r="M201" s="221"/>
      <c r="N201" s="222"/>
      <c r="O201" s="222"/>
      <c r="P201" s="222"/>
      <c r="Q201" s="222"/>
      <c r="R201" s="222"/>
      <c r="S201" s="222"/>
      <c r="T201" s="223"/>
      <c r="AT201" s="217" t="s">
        <v>179</v>
      </c>
      <c r="AU201" s="217" t="s">
        <v>81</v>
      </c>
      <c r="AV201" s="11" t="s">
        <v>81</v>
      </c>
      <c r="AW201" s="11" t="s">
        <v>35</v>
      </c>
      <c r="AX201" s="11" t="s">
        <v>71</v>
      </c>
      <c r="AY201" s="217" t="s">
        <v>141</v>
      </c>
    </row>
    <row r="202" s="11" customFormat="1">
      <c r="B202" s="215"/>
      <c r="D202" s="216" t="s">
        <v>179</v>
      </c>
      <c r="E202" s="217" t="s">
        <v>5</v>
      </c>
      <c r="F202" s="218" t="s">
        <v>403</v>
      </c>
      <c r="H202" s="219">
        <v>10.608000000000001</v>
      </c>
      <c r="I202" s="220"/>
      <c r="L202" s="215"/>
      <c r="M202" s="221"/>
      <c r="N202" s="222"/>
      <c r="O202" s="222"/>
      <c r="P202" s="222"/>
      <c r="Q202" s="222"/>
      <c r="R202" s="222"/>
      <c r="S202" s="222"/>
      <c r="T202" s="223"/>
      <c r="AT202" s="217" t="s">
        <v>179</v>
      </c>
      <c r="AU202" s="217" t="s">
        <v>81</v>
      </c>
      <c r="AV202" s="11" t="s">
        <v>81</v>
      </c>
      <c r="AW202" s="11" t="s">
        <v>35</v>
      </c>
      <c r="AX202" s="11" t="s">
        <v>71</v>
      </c>
      <c r="AY202" s="217" t="s">
        <v>141</v>
      </c>
    </row>
    <row r="203" s="11" customFormat="1">
      <c r="B203" s="215"/>
      <c r="D203" s="216" t="s">
        <v>179</v>
      </c>
      <c r="E203" s="217" t="s">
        <v>5</v>
      </c>
      <c r="F203" s="218" t="s">
        <v>404</v>
      </c>
      <c r="H203" s="219">
        <v>5.0499999999999998</v>
      </c>
      <c r="I203" s="220"/>
      <c r="L203" s="215"/>
      <c r="M203" s="221"/>
      <c r="N203" s="222"/>
      <c r="O203" s="222"/>
      <c r="P203" s="222"/>
      <c r="Q203" s="222"/>
      <c r="R203" s="222"/>
      <c r="S203" s="222"/>
      <c r="T203" s="223"/>
      <c r="AT203" s="217" t="s">
        <v>179</v>
      </c>
      <c r="AU203" s="217" t="s">
        <v>81</v>
      </c>
      <c r="AV203" s="11" t="s">
        <v>81</v>
      </c>
      <c r="AW203" s="11" t="s">
        <v>35</v>
      </c>
      <c r="AX203" s="11" t="s">
        <v>71</v>
      </c>
      <c r="AY203" s="217" t="s">
        <v>141</v>
      </c>
    </row>
    <row r="204" s="11" customFormat="1">
      <c r="B204" s="215"/>
      <c r="D204" s="216" t="s">
        <v>179</v>
      </c>
      <c r="E204" s="217" t="s">
        <v>5</v>
      </c>
      <c r="F204" s="218" t="s">
        <v>405</v>
      </c>
      <c r="H204" s="219">
        <v>15.747</v>
      </c>
      <c r="I204" s="220"/>
      <c r="L204" s="215"/>
      <c r="M204" s="221"/>
      <c r="N204" s="222"/>
      <c r="O204" s="222"/>
      <c r="P204" s="222"/>
      <c r="Q204" s="222"/>
      <c r="R204" s="222"/>
      <c r="S204" s="222"/>
      <c r="T204" s="223"/>
      <c r="AT204" s="217" t="s">
        <v>179</v>
      </c>
      <c r="AU204" s="217" t="s">
        <v>81</v>
      </c>
      <c r="AV204" s="11" t="s">
        <v>81</v>
      </c>
      <c r="AW204" s="11" t="s">
        <v>35</v>
      </c>
      <c r="AX204" s="11" t="s">
        <v>71</v>
      </c>
      <c r="AY204" s="217" t="s">
        <v>141</v>
      </c>
    </row>
    <row r="205" s="12" customFormat="1">
      <c r="B205" s="224"/>
      <c r="D205" s="216" t="s">
        <v>179</v>
      </c>
      <c r="E205" s="225" t="s">
        <v>5</v>
      </c>
      <c r="F205" s="226" t="s">
        <v>187</v>
      </c>
      <c r="H205" s="227">
        <v>31.431000000000001</v>
      </c>
      <c r="I205" s="228"/>
      <c r="L205" s="224"/>
      <c r="M205" s="229"/>
      <c r="N205" s="230"/>
      <c r="O205" s="230"/>
      <c r="P205" s="230"/>
      <c r="Q205" s="230"/>
      <c r="R205" s="230"/>
      <c r="S205" s="230"/>
      <c r="T205" s="231"/>
      <c r="AT205" s="225" t="s">
        <v>179</v>
      </c>
      <c r="AU205" s="225" t="s">
        <v>81</v>
      </c>
      <c r="AV205" s="12" t="s">
        <v>149</v>
      </c>
      <c r="AW205" s="12" t="s">
        <v>35</v>
      </c>
      <c r="AX205" s="12" t="s">
        <v>79</v>
      </c>
      <c r="AY205" s="225" t="s">
        <v>141</v>
      </c>
    </row>
    <row r="206" s="13" customFormat="1">
      <c r="B206" s="242"/>
      <c r="D206" s="216" t="s">
        <v>179</v>
      </c>
      <c r="E206" s="243" t="s">
        <v>5</v>
      </c>
      <c r="F206" s="244" t="s">
        <v>406</v>
      </c>
      <c r="H206" s="243" t="s">
        <v>5</v>
      </c>
      <c r="I206" s="245"/>
      <c r="L206" s="242"/>
      <c r="M206" s="246"/>
      <c r="N206" s="247"/>
      <c r="O206" s="247"/>
      <c r="P206" s="247"/>
      <c r="Q206" s="247"/>
      <c r="R206" s="247"/>
      <c r="S206" s="247"/>
      <c r="T206" s="248"/>
      <c r="AT206" s="243" t="s">
        <v>179</v>
      </c>
      <c r="AU206" s="243" t="s">
        <v>81</v>
      </c>
      <c r="AV206" s="13" t="s">
        <v>79</v>
      </c>
      <c r="AW206" s="13" t="s">
        <v>35</v>
      </c>
      <c r="AX206" s="13" t="s">
        <v>71</v>
      </c>
      <c r="AY206" s="243" t="s">
        <v>141</v>
      </c>
    </row>
    <row r="207" s="1" customFormat="1" ht="16.5" customHeight="1">
      <c r="B207" s="202"/>
      <c r="C207" s="203" t="s">
        <v>407</v>
      </c>
      <c r="D207" s="203" t="s">
        <v>144</v>
      </c>
      <c r="E207" s="204" t="s">
        <v>408</v>
      </c>
      <c r="F207" s="205" t="s">
        <v>409</v>
      </c>
      <c r="G207" s="206" t="s">
        <v>239</v>
      </c>
      <c r="H207" s="207">
        <v>597.18899999999996</v>
      </c>
      <c r="I207" s="208"/>
      <c r="J207" s="209">
        <f>ROUND(I207*H207,2)</f>
        <v>0</v>
      </c>
      <c r="K207" s="205" t="s">
        <v>148</v>
      </c>
      <c r="L207" s="47"/>
      <c r="M207" s="210" t="s">
        <v>5</v>
      </c>
      <c r="N207" s="211" t="s">
        <v>42</v>
      </c>
      <c r="O207" s="48"/>
      <c r="P207" s="212">
        <f>O207*H207</f>
        <v>0</v>
      </c>
      <c r="Q207" s="212">
        <v>0</v>
      </c>
      <c r="R207" s="212">
        <f>Q207*H207</f>
        <v>0</v>
      </c>
      <c r="S207" s="212">
        <v>0</v>
      </c>
      <c r="T207" s="213">
        <f>S207*H207</f>
        <v>0</v>
      </c>
      <c r="AR207" s="25" t="s">
        <v>149</v>
      </c>
      <c r="AT207" s="25" t="s">
        <v>144</v>
      </c>
      <c r="AU207" s="25" t="s">
        <v>81</v>
      </c>
      <c r="AY207" s="25" t="s">
        <v>141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5" t="s">
        <v>79</v>
      </c>
      <c r="BK207" s="214">
        <f>ROUND(I207*H207,2)</f>
        <v>0</v>
      </c>
      <c r="BL207" s="25" t="s">
        <v>149</v>
      </c>
      <c r="BM207" s="25" t="s">
        <v>410</v>
      </c>
    </row>
    <row r="208" s="11" customFormat="1">
      <c r="B208" s="215"/>
      <c r="D208" s="216" t="s">
        <v>179</v>
      </c>
      <c r="E208" s="217" t="s">
        <v>5</v>
      </c>
      <c r="F208" s="218" t="s">
        <v>411</v>
      </c>
      <c r="H208" s="219">
        <v>0.49399999999999999</v>
      </c>
      <c r="I208" s="220"/>
      <c r="L208" s="215"/>
      <c r="M208" s="221"/>
      <c r="N208" s="222"/>
      <c r="O208" s="222"/>
      <c r="P208" s="222"/>
      <c r="Q208" s="222"/>
      <c r="R208" s="222"/>
      <c r="S208" s="222"/>
      <c r="T208" s="223"/>
      <c r="AT208" s="217" t="s">
        <v>179</v>
      </c>
      <c r="AU208" s="217" t="s">
        <v>81</v>
      </c>
      <c r="AV208" s="11" t="s">
        <v>81</v>
      </c>
      <c r="AW208" s="11" t="s">
        <v>35</v>
      </c>
      <c r="AX208" s="11" t="s">
        <v>71</v>
      </c>
      <c r="AY208" s="217" t="s">
        <v>141</v>
      </c>
    </row>
    <row r="209" s="11" customFormat="1">
      <c r="B209" s="215"/>
      <c r="D209" s="216" t="s">
        <v>179</v>
      </c>
      <c r="E209" s="217" t="s">
        <v>5</v>
      </c>
      <c r="F209" s="218" t="s">
        <v>412</v>
      </c>
      <c r="H209" s="219">
        <v>201.55199999999999</v>
      </c>
      <c r="I209" s="220"/>
      <c r="L209" s="215"/>
      <c r="M209" s="221"/>
      <c r="N209" s="222"/>
      <c r="O209" s="222"/>
      <c r="P209" s="222"/>
      <c r="Q209" s="222"/>
      <c r="R209" s="222"/>
      <c r="S209" s="222"/>
      <c r="T209" s="223"/>
      <c r="AT209" s="217" t="s">
        <v>179</v>
      </c>
      <c r="AU209" s="217" t="s">
        <v>81</v>
      </c>
      <c r="AV209" s="11" t="s">
        <v>81</v>
      </c>
      <c r="AW209" s="11" t="s">
        <v>35</v>
      </c>
      <c r="AX209" s="11" t="s">
        <v>71</v>
      </c>
      <c r="AY209" s="217" t="s">
        <v>141</v>
      </c>
    </row>
    <row r="210" s="11" customFormat="1">
      <c r="B210" s="215"/>
      <c r="D210" s="216" t="s">
        <v>179</v>
      </c>
      <c r="E210" s="217" t="s">
        <v>5</v>
      </c>
      <c r="F210" s="218" t="s">
        <v>413</v>
      </c>
      <c r="H210" s="219">
        <v>95.950000000000003</v>
      </c>
      <c r="I210" s="220"/>
      <c r="L210" s="215"/>
      <c r="M210" s="221"/>
      <c r="N210" s="222"/>
      <c r="O210" s="222"/>
      <c r="P210" s="222"/>
      <c r="Q210" s="222"/>
      <c r="R210" s="222"/>
      <c r="S210" s="222"/>
      <c r="T210" s="223"/>
      <c r="AT210" s="217" t="s">
        <v>179</v>
      </c>
      <c r="AU210" s="217" t="s">
        <v>81</v>
      </c>
      <c r="AV210" s="11" t="s">
        <v>81</v>
      </c>
      <c r="AW210" s="11" t="s">
        <v>35</v>
      </c>
      <c r="AX210" s="11" t="s">
        <v>71</v>
      </c>
      <c r="AY210" s="217" t="s">
        <v>141</v>
      </c>
    </row>
    <row r="211" s="11" customFormat="1">
      <c r="B211" s="215"/>
      <c r="D211" s="216" t="s">
        <v>179</v>
      </c>
      <c r="E211" s="217" t="s">
        <v>5</v>
      </c>
      <c r="F211" s="218" t="s">
        <v>414</v>
      </c>
      <c r="H211" s="219">
        <v>299.19299999999998</v>
      </c>
      <c r="I211" s="220"/>
      <c r="L211" s="215"/>
      <c r="M211" s="221"/>
      <c r="N211" s="222"/>
      <c r="O211" s="222"/>
      <c r="P211" s="222"/>
      <c r="Q211" s="222"/>
      <c r="R211" s="222"/>
      <c r="S211" s="222"/>
      <c r="T211" s="223"/>
      <c r="AT211" s="217" t="s">
        <v>179</v>
      </c>
      <c r="AU211" s="217" t="s">
        <v>81</v>
      </c>
      <c r="AV211" s="11" t="s">
        <v>81</v>
      </c>
      <c r="AW211" s="11" t="s">
        <v>35</v>
      </c>
      <c r="AX211" s="11" t="s">
        <v>71</v>
      </c>
      <c r="AY211" s="217" t="s">
        <v>141</v>
      </c>
    </row>
    <row r="212" s="12" customFormat="1">
      <c r="B212" s="224"/>
      <c r="D212" s="216" t="s">
        <v>179</v>
      </c>
      <c r="E212" s="225" t="s">
        <v>5</v>
      </c>
      <c r="F212" s="226" t="s">
        <v>187</v>
      </c>
      <c r="H212" s="227">
        <v>597.18899999999996</v>
      </c>
      <c r="I212" s="228"/>
      <c r="L212" s="224"/>
      <c r="M212" s="229"/>
      <c r="N212" s="230"/>
      <c r="O212" s="230"/>
      <c r="P212" s="230"/>
      <c r="Q212" s="230"/>
      <c r="R212" s="230"/>
      <c r="S212" s="230"/>
      <c r="T212" s="231"/>
      <c r="AT212" s="225" t="s">
        <v>179</v>
      </c>
      <c r="AU212" s="225" t="s">
        <v>81</v>
      </c>
      <c r="AV212" s="12" t="s">
        <v>149</v>
      </c>
      <c r="AW212" s="12" t="s">
        <v>35</v>
      </c>
      <c r="AX212" s="12" t="s">
        <v>79</v>
      </c>
      <c r="AY212" s="225" t="s">
        <v>141</v>
      </c>
    </row>
    <row r="213" s="13" customFormat="1">
      <c r="B213" s="242"/>
      <c r="D213" s="216" t="s">
        <v>179</v>
      </c>
      <c r="E213" s="243" t="s">
        <v>5</v>
      </c>
      <c r="F213" s="244" t="s">
        <v>415</v>
      </c>
      <c r="H213" s="243" t="s">
        <v>5</v>
      </c>
      <c r="I213" s="245"/>
      <c r="L213" s="242"/>
      <c r="M213" s="246"/>
      <c r="N213" s="247"/>
      <c r="O213" s="247"/>
      <c r="P213" s="247"/>
      <c r="Q213" s="247"/>
      <c r="R213" s="247"/>
      <c r="S213" s="247"/>
      <c r="T213" s="248"/>
      <c r="AT213" s="243" t="s">
        <v>179</v>
      </c>
      <c r="AU213" s="243" t="s">
        <v>81</v>
      </c>
      <c r="AV213" s="13" t="s">
        <v>79</v>
      </c>
      <c r="AW213" s="13" t="s">
        <v>35</v>
      </c>
      <c r="AX213" s="13" t="s">
        <v>71</v>
      </c>
      <c r="AY213" s="243" t="s">
        <v>141</v>
      </c>
    </row>
    <row r="214" s="1" customFormat="1" ht="25.5" customHeight="1">
      <c r="B214" s="202"/>
      <c r="C214" s="203" t="s">
        <v>416</v>
      </c>
      <c r="D214" s="203" t="s">
        <v>144</v>
      </c>
      <c r="E214" s="204" t="s">
        <v>417</v>
      </c>
      <c r="F214" s="205" t="s">
        <v>418</v>
      </c>
      <c r="G214" s="206" t="s">
        <v>239</v>
      </c>
      <c r="H214" s="207">
        <v>15.683999999999999</v>
      </c>
      <c r="I214" s="208"/>
      <c r="J214" s="209">
        <f>ROUND(I214*H214,2)</f>
        <v>0</v>
      </c>
      <c r="K214" s="205" t="s">
        <v>148</v>
      </c>
      <c r="L214" s="47"/>
      <c r="M214" s="210" t="s">
        <v>5</v>
      </c>
      <c r="N214" s="211" t="s">
        <v>42</v>
      </c>
      <c r="O214" s="48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AR214" s="25" t="s">
        <v>149</v>
      </c>
      <c r="AT214" s="25" t="s">
        <v>144</v>
      </c>
      <c r="AU214" s="25" t="s">
        <v>81</v>
      </c>
      <c r="AY214" s="25" t="s">
        <v>141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5" t="s">
        <v>79</v>
      </c>
      <c r="BK214" s="214">
        <f>ROUND(I214*H214,2)</f>
        <v>0</v>
      </c>
      <c r="BL214" s="25" t="s">
        <v>149</v>
      </c>
      <c r="BM214" s="25" t="s">
        <v>419</v>
      </c>
    </row>
    <row r="215" s="11" customFormat="1">
      <c r="B215" s="215"/>
      <c r="D215" s="216" t="s">
        <v>179</v>
      </c>
      <c r="E215" s="217" t="s">
        <v>5</v>
      </c>
      <c r="F215" s="218" t="s">
        <v>402</v>
      </c>
      <c r="H215" s="219">
        <v>0.025999999999999999</v>
      </c>
      <c r="I215" s="220"/>
      <c r="L215" s="215"/>
      <c r="M215" s="221"/>
      <c r="N215" s="222"/>
      <c r="O215" s="222"/>
      <c r="P215" s="222"/>
      <c r="Q215" s="222"/>
      <c r="R215" s="222"/>
      <c r="S215" s="222"/>
      <c r="T215" s="223"/>
      <c r="AT215" s="217" t="s">
        <v>179</v>
      </c>
      <c r="AU215" s="217" t="s">
        <v>81</v>
      </c>
      <c r="AV215" s="11" t="s">
        <v>81</v>
      </c>
      <c r="AW215" s="11" t="s">
        <v>35</v>
      </c>
      <c r="AX215" s="11" t="s">
        <v>71</v>
      </c>
      <c r="AY215" s="217" t="s">
        <v>141</v>
      </c>
    </row>
    <row r="216" s="11" customFormat="1">
      <c r="B216" s="215"/>
      <c r="D216" s="216" t="s">
        <v>179</v>
      </c>
      <c r="E216" s="217" t="s">
        <v>5</v>
      </c>
      <c r="F216" s="218" t="s">
        <v>403</v>
      </c>
      <c r="H216" s="219">
        <v>10.608000000000001</v>
      </c>
      <c r="I216" s="220"/>
      <c r="L216" s="215"/>
      <c r="M216" s="221"/>
      <c r="N216" s="222"/>
      <c r="O216" s="222"/>
      <c r="P216" s="222"/>
      <c r="Q216" s="222"/>
      <c r="R216" s="222"/>
      <c r="S216" s="222"/>
      <c r="T216" s="223"/>
      <c r="AT216" s="217" t="s">
        <v>179</v>
      </c>
      <c r="AU216" s="217" t="s">
        <v>81</v>
      </c>
      <c r="AV216" s="11" t="s">
        <v>81</v>
      </c>
      <c r="AW216" s="11" t="s">
        <v>35</v>
      </c>
      <c r="AX216" s="11" t="s">
        <v>71</v>
      </c>
      <c r="AY216" s="217" t="s">
        <v>141</v>
      </c>
    </row>
    <row r="217" s="11" customFormat="1">
      <c r="B217" s="215"/>
      <c r="D217" s="216" t="s">
        <v>179</v>
      </c>
      <c r="E217" s="217" t="s">
        <v>5</v>
      </c>
      <c r="F217" s="218" t="s">
        <v>420</v>
      </c>
      <c r="H217" s="219">
        <v>5.0499999999999998</v>
      </c>
      <c r="I217" s="220"/>
      <c r="L217" s="215"/>
      <c r="M217" s="221"/>
      <c r="N217" s="222"/>
      <c r="O217" s="222"/>
      <c r="P217" s="222"/>
      <c r="Q217" s="222"/>
      <c r="R217" s="222"/>
      <c r="S217" s="222"/>
      <c r="T217" s="223"/>
      <c r="AT217" s="217" t="s">
        <v>179</v>
      </c>
      <c r="AU217" s="217" t="s">
        <v>81</v>
      </c>
      <c r="AV217" s="11" t="s">
        <v>81</v>
      </c>
      <c r="AW217" s="11" t="s">
        <v>35</v>
      </c>
      <c r="AX217" s="11" t="s">
        <v>71</v>
      </c>
      <c r="AY217" s="217" t="s">
        <v>141</v>
      </c>
    </row>
    <row r="218" s="12" customFormat="1">
      <c r="B218" s="224"/>
      <c r="D218" s="216" t="s">
        <v>179</v>
      </c>
      <c r="E218" s="225" t="s">
        <v>5</v>
      </c>
      <c r="F218" s="226" t="s">
        <v>187</v>
      </c>
      <c r="H218" s="227">
        <v>15.683999999999999</v>
      </c>
      <c r="I218" s="228"/>
      <c r="L218" s="224"/>
      <c r="M218" s="229"/>
      <c r="N218" s="230"/>
      <c r="O218" s="230"/>
      <c r="P218" s="230"/>
      <c r="Q218" s="230"/>
      <c r="R218" s="230"/>
      <c r="S218" s="230"/>
      <c r="T218" s="231"/>
      <c r="AT218" s="225" t="s">
        <v>179</v>
      </c>
      <c r="AU218" s="225" t="s">
        <v>81</v>
      </c>
      <c r="AV218" s="12" t="s">
        <v>149</v>
      </c>
      <c r="AW218" s="12" t="s">
        <v>35</v>
      </c>
      <c r="AX218" s="12" t="s">
        <v>79</v>
      </c>
      <c r="AY218" s="225" t="s">
        <v>141</v>
      </c>
    </row>
    <row r="219" s="1" customFormat="1" ht="25.5" customHeight="1">
      <c r="B219" s="202"/>
      <c r="C219" s="203" t="s">
        <v>421</v>
      </c>
      <c r="D219" s="203" t="s">
        <v>144</v>
      </c>
      <c r="E219" s="204" t="s">
        <v>422</v>
      </c>
      <c r="F219" s="205" t="s">
        <v>423</v>
      </c>
      <c r="G219" s="206" t="s">
        <v>239</v>
      </c>
      <c r="H219" s="207">
        <v>116.13</v>
      </c>
      <c r="I219" s="208"/>
      <c r="J219" s="209">
        <f>ROUND(I219*H219,2)</f>
        <v>0</v>
      </c>
      <c r="K219" s="205" t="s">
        <v>148</v>
      </c>
      <c r="L219" s="47"/>
      <c r="M219" s="210" t="s">
        <v>5</v>
      </c>
      <c r="N219" s="211" t="s">
        <v>42</v>
      </c>
      <c r="O219" s="48"/>
      <c r="P219" s="212">
        <f>O219*H219</f>
        <v>0</v>
      </c>
      <c r="Q219" s="212">
        <v>0</v>
      </c>
      <c r="R219" s="212">
        <f>Q219*H219</f>
        <v>0</v>
      </c>
      <c r="S219" s="212">
        <v>0</v>
      </c>
      <c r="T219" s="213">
        <f>S219*H219</f>
        <v>0</v>
      </c>
      <c r="AR219" s="25" t="s">
        <v>149</v>
      </c>
      <c r="AT219" s="25" t="s">
        <v>144</v>
      </c>
      <c r="AU219" s="25" t="s">
        <v>81</v>
      </c>
      <c r="AY219" s="25" t="s">
        <v>141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5" t="s">
        <v>79</v>
      </c>
      <c r="BK219" s="214">
        <f>ROUND(I219*H219,2)</f>
        <v>0</v>
      </c>
      <c r="BL219" s="25" t="s">
        <v>149</v>
      </c>
      <c r="BM219" s="25" t="s">
        <v>424</v>
      </c>
    </row>
    <row r="220" s="11" customFormat="1">
      <c r="B220" s="215"/>
      <c r="D220" s="216" t="s">
        <v>179</v>
      </c>
      <c r="E220" s="217" t="s">
        <v>5</v>
      </c>
      <c r="F220" s="218" t="s">
        <v>425</v>
      </c>
      <c r="H220" s="219">
        <v>116.13</v>
      </c>
      <c r="I220" s="220"/>
      <c r="L220" s="215"/>
      <c r="M220" s="221"/>
      <c r="N220" s="222"/>
      <c r="O220" s="222"/>
      <c r="P220" s="222"/>
      <c r="Q220" s="222"/>
      <c r="R220" s="222"/>
      <c r="S220" s="222"/>
      <c r="T220" s="223"/>
      <c r="AT220" s="217" t="s">
        <v>179</v>
      </c>
      <c r="AU220" s="217" t="s">
        <v>81</v>
      </c>
      <c r="AV220" s="11" t="s">
        <v>81</v>
      </c>
      <c r="AW220" s="11" t="s">
        <v>35</v>
      </c>
      <c r="AX220" s="11" t="s">
        <v>79</v>
      </c>
      <c r="AY220" s="217" t="s">
        <v>141</v>
      </c>
    </row>
    <row r="221" s="1" customFormat="1" ht="25.5" customHeight="1">
      <c r="B221" s="202"/>
      <c r="C221" s="203" t="s">
        <v>426</v>
      </c>
      <c r="D221" s="203" t="s">
        <v>144</v>
      </c>
      <c r="E221" s="204" t="s">
        <v>427</v>
      </c>
      <c r="F221" s="205" t="s">
        <v>428</v>
      </c>
      <c r="G221" s="206" t="s">
        <v>239</v>
      </c>
      <c r="H221" s="207">
        <v>15.747</v>
      </c>
      <c r="I221" s="208"/>
      <c r="J221" s="209">
        <f>ROUND(I221*H221,2)</f>
        <v>0</v>
      </c>
      <c r="K221" s="205" t="s">
        <v>148</v>
      </c>
      <c r="L221" s="47"/>
      <c r="M221" s="210" t="s">
        <v>5</v>
      </c>
      <c r="N221" s="211" t="s">
        <v>42</v>
      </c>
      <c r="O221" s="48"/>
      <c r="P221" s="212">
        <f>O221*H221</f>
        <v>0</v>
      </c>
      <c r="Q221" s="212">
        <v>0</v>
      </c>
      <c r="R221" s="212">
        <f>Q221*H221</f>
        <v>0</v>
      </c>
      <c r="S221" s="212">
        <v>0</v>
      </c>
      <c r="T221" s="213">
        <f>S221*H221</f>
        <v>0</v>
      </c>
      <c r="AR221" s="25" t="s">
        <v>149</v>
      </c>
      <c r="AT221" s="25" t="s">
        <v>144</v>
      </c>
      <c r="AU221" s="25" t="s">
        <v>81</v>
      </c>
      <c r="AY221" s="25" t="s">
        <v>141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5" t="s">
        <v>79</v>
      </c>
      <c r="BK221" s="214">
        <f>ROUND(I221*H221,2)</f>
        <v>0</v>
      </c>
      <c r="BL221" s="25" t="s">
        <v>149</v>
      </c>
      <c r="BM221" s="25" t="s">
        <v>429</v>
      </c>
    </row>
    <row r="222" s="11" customFormat="1">
      <c r="B222" s="215"/>
      <c r="D222" s="216" t="s">
        <v>179</v>
      </c>
      <c r="E222" s="217" t="s">
        <v>5</v>
      </c>
      <c r="F222" s="218" t="s">
        <v>405</v>
      </c>
      <c r="H222" s="219">
        <v>15.747</v>
      </c>
      <c r="I222" s="220"/>
      <c r="L222" s="215"/>
      <c r="M222" s="221"/>
      <c r="N222" s="222"/>
      <c r="O222" s="222"/>
      <c r="P222" s="222"/>
      <c r="Q222" s="222"/>
      <c r="R222" s="222"/>
      <c r="S222" s="222"/>
      <c r="T222" s="223"/>
      <c r="AT222" s="217" t="s">
        <v>179</v>
      </c>
      <c r="AU222" s="217" t="s">
        <v>81</v>
      </c>
      <c r="AV222" s="11" t="s">
        <v>81</v>
      </c>
      <c r="AW222" s="11" t="s">
        <v>35</v>
      </c>
      <c r="AX222" s="11" t="s">
        <v>79</v>
      </c>
      <c r="AY222" s="217" t="s">
        <v>141</v>
      </c>
    </row>
    <row r="223" s="1" customFormat="1" ht="25.5" customHeight="1">
      <c r="B223" s="202"/>
      <c r="C223" s="203" t="s">
        <v>430</v>
      </c>
      <c r="D223" s="203" t="s">
        <v>144</v>
      </c>
      <c r="E223" s="204" t="s">
        <v>431</v>
      </c>
      <c r="F223" s="205" t="s">
        <v>432</v>
      </c>
      <c r="G223" s="206" t="s">
        <v>239</v>
      </c>
      <c r="H223" s="207">
        <v>26.555</v>
      </c>
      <c r="I223" s="208"/>
      <c r="J223" s="209">
        <f>ROUND(I223*H223,2)</f>
        <v>0</v>
      </c>
      <c r="K223" s="205" t="s">
        <v>148</v>
      </c>
      <c r="L223" s="47"/>
      <c r="M223" s="210" t="s">
        <v>5</v>
      </c>
      <c r="N223" s="211" t="s">
        <v>42</v>
      </c>
      <c r="O223" s="48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AR223" s="25" t="s">
        <v>149</v>
      </c>
      <c r="AT223" s="25" t="s">
        <v>144</v>
      </c>
      <c r="AU223" s="25" t="s">
        <v>81</v>
      </c>
      <c r="AY223" s="25" t="s">
        <v>141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5" t="s">
        <v>79</v>
      </c>
      <c r="BK223" s="214">
        <f>ROUND(I223*H223,2)</f>
        <v>0</v>
      </c>
      <c r="BL223" s="25" t="s">
        <v>149</v>
      </c>
      <c r="BM223" s="25" t="s">
        <v>433</v>
      </c>
    </row>
    <row r="224" s="11" customFormat="1">
      <c r="B224" s="215"/>
      <c r="D224" s="216" t="s">
        <v>179</v>
      </c>
      <c r="E224" s="217" t="s">
        <v>5</v>
      </c>
      <c r="F224" s="218" t="s">
        <v>392</v>
      </c>
      <c r="H224" s="219">
        <v>26.555</v>
      </c>
      <c r="I224" s="220"/>
      <c r="L224" s="215"/>
      <c r="M224" s="221"/>
      <c r="N224" s="222"/>
      <c r="O224" s="222"/>
      <c r="P224" s="222"/>
      <c r="Q224" s="222"/>
      <c r="R224" s="222"/>
      <c r="S224" s="222"/>
      <c r="T224" s="223"/>
      <c r="AT224" s="217" t="s">
        <v>179</v>
      </c>
      <c r="AU224" s="217" t="s">
        <v>81</v>
      </c>
      <c r="AV224" s="11" t="s">
        <v>81</v>
      </c>
      <c r="AW224" s="11" t="s">
        <v>35</v>
      </c>
      <c r="AX224" s="11" t="s">
        <v>79</v>
      </c>
      <c r="AY224" s="217" t="s">
        <v>141</v>
      </c>
    </row>
    <row r="225" s="10" customFormat="1" ht="29.88" customHeight="1">
      <c r="B225" s="189"/>
      <c r="D225" s="190" t="s">
        <v>70</v>
      </c>
      <c r="E225" s="200" t="s">
        <v>434</v>
      </c>
      <c r="F225" s="200" t="s">
        <v>435</v>
      </c>
      <c r="I225" s="192"/>
      <c r="J225" s="201">
        <f>BK225</f>
        <v>0</v>
      </c>
      <c r="L225" s="189"/>
      <c r="M225" s="194"/>
      <c r="N225" s="195"/>
      <c r="O225" s="195"/>
      <c r="P225" s="196">
        <f>P226</f>
        <v>0</v>
      </c>
      <c r="Q225" s="195"/>
      <c r="R225" s="196">
        <f>R226</f>
        <v>0</v>
      </c>
      <c r="S225" s="195"/>
      <c r="T225" s="197">
        <f>T226</f>
        <v>0</v>
      </c>
      <c r="AR225" s="190" t="s">
        <v>79</v>
      </c>
      <c r="AT225" s="198" t="s">
        <v>70</v>
      </c>
      <c r="AU225" s="198" t="s">
        <v>79</v>
      </c>
      <c r="AY225" s="190" t="s">
        <v>141</v>
      </c>
      <c r="BK225" s="199">
        <f>BK226</f>
        <v>0</v>
      </c>
    </row>
    <row r="226" s="1" customFormat="1" ht="25.5" customHeight="1">
      <c r="B226" s="202"/>
      <c r="C226" s="203" t="s">
        <v>436</v>
      </c>
      <c r="D226" s="203" t="s">
        <v>144</v>
      </c>
      <c r="E226" s="204" t="s">
        <v>437</v>
      </c>
      <c r="F226" s="205" t="s">
        <v>438</v>
      </c>
      <c r="G226" s="206" t="s">
        <v>239</v>
      </c>
      <c r="H226" s="207">
        <v>1753.0799999999999</v>
      </c>
      <c r="I226" s="208"/>
      <c r="J226" s="209">
        <f>ROUND(I226*H226,2)</f>
        <v>0</v>
      </c>
      <c r="K226" s="205" t="s">
        <v>148</v>
      </c>
      <c r="L226" s="47"/>
      <c r="M226" s="210" t="s">
        <v>5</v>
      </c>
      <c r="N226" s="249" t="s">
        <v>42</v>
      </c>
      <c r="O226" s="250"/>
      <c r="P226" s="251">
        <f>O226*H226</f>
        <v>0</v>
      </c>
      <c r="Q226" s="251">
        <v>0</v>
      </c>
      <c r="R226" s="251">
        <f>Q226*H226</f>
        <v>0</v>
      </c>
      <c r="S226" s="251">
        <v>0</v>
      </c>
      <c r="T226" s="252">
        <f>S226*H226</f>
        <v>0</v>
      </c>
      <c r="AR226" s="25" t="s">
        <v>149</v>
      </c>
      <c r="AT226" s="25" t="s">
        <v>144</v>
      </c>
      <c r="AU226" s="25" t="s">
        <v>81</v>
      </c>
      <c r="AY226" s="25" t="s">
        <v>141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5" t="s">
        <v>79</v>
      </c>
      <c r="BK226" s="214">
        <f>ROUND(I226*H226,2)</f>
        <v>0</v>
      </c>
      <c r="BL226" s="25" t="s">
        <v>149</v>
      </c>
      <c r="BM226" s="25" t="s">
        <v>439</v>
      </c>
    </row>
    <row r="227" s="1" customFormat="1" ht="6.96" customHeight="1">
      <c r="B227" s="68"/>
      <c r="C227" s="69"/>
      <c r="D227" s="69"/>
      <c r="E227" s="69"/>
      <c r="F227" s="69"/>
      <c r="G227" s="69"/>
      <c r="H227" s="69"/>
      <c r="I227" s="153"/>
      <c r="J227" s="69"/>
      <c r="K227" s="69"/>
      <c r="L227" s="47"/>
    </row>
  </sheetData>
  <autoFilter ref="C87:K226"/>
  <mergeCells count="10">
    <mergeCell ref="E7:H7"/>
    <mergeCell ref="E9:H9"/>
    <mergeCell ref="E24:H24"/>
    <mergeCell ref="E45:H45"/>
    <mergeCell ref="E47:H47"/>
    <mergeCell ref="J51:J52"/>
    <mergeCell ref="E78:H78"/>
    <mergeCell ref="E80:H80"/>
    <mergeCell ref="G1:H1"/>
    <mergeCell ref="L2:V2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24"/>
      <c r="C1" s="124"/>
      <c r="D1" s="125" t="s">
        <v>1</v>
      </c>
      <c r="E1" s="124"/>
      <c r="F1" s="126" t="s">
        <v>100</v>
      </c>
      <c r="G1" s="126" t="s">
        <v>101</v>
      </c>
      <c r="H1" s="126"/>
      <c r="I1" s="127"/>
      <c r="J1" s="126" t="s">
        <v>102</v>
      </c>
      <c r="K1" s="125" t="s">
        <v>103</v>
      </c>
      <c r="L1" s="126" t="s">
        <v>104</v>
      </c>
      <c r="M1" s="126"/>
      <c r="N1" s="126"/>
      <c r="O1" s="126"/>
      <c r="P1" s="126"/>
      <c r="Q1" s="126"/>
      <c r="R1" s="126"/>
      <c r="S1" s="126"/>
      <c r="T1" s="126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84</v>
      </c>
    </row>
    <row r="3" ht="6.96" customHeight="1">
      <c r="B3" s="26"/>
      <c r="C3" s="27"/>
      <c r="D3" s="27"/>
      <c r="E3" s="27"/>
      <c r="F3" s="27"/>
      <c r="G3" s="27"/>
      <c r="H3" s="27"/>
      <c r="I3" s="128"/>
      <c r="J3" s="27"/>
      <c r="K3" s="28"/>
      <c r="AT3" s="25" t="s">
        <v>81</v>
      </c>
    </row>
    <row r="4" ht="36.96" customHeight="1">
      <c r="B4" s="29"/>
      <c r="C4" s="30"/>
      <c r="D4" s="31" t="s">
        <v>105</v>
      </c>
      <c r="E4" s="30"/>
      <c r="F4" s="30"/>
      <c r="G4" s="30"/>
      <c r="H4" s="30"/>
      <c r="I4" s="129"/>
      <c r="J4" s="30"/>
      <c r="K4" s="32"/>
      <c r="M4" s="33" t="s">
        <v>13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29"/>
      <c r="J5" s="30"/>
      <c r="K5" s="32"/>
    </row>
    <row r="6">
      <c r="B6" s="29"/>
      <c r="C6" s="30"/>
      <c r="D6" s="41" t="s">
        <v>19</v>
      </c>
      <c r="E6" s="30"/>
      <c r="F6" s="30"/>
      <c r="G6" s="30"/>
      <c r="H6" s="30"/>
      <c r="I6" s="129"/>
      <c r="J6" s="30"/>
      <c r="K6" s="32"/>
    </row>
    <row r="7" ht="16.5" customHeight="1">
      <c r="B7" s="29"/>
      <c r="C7" s="30"/>
      <c r="D7" s="30"/>
      <c r="E7" s="130" t="str">
        <f>'Rekapitulace stavby'!K6</f>
        <v>Park s přírodním dětským hřištěm - Jizbická</v>
      </c>
      <c r="F7" s="41"/>
      <c r="G7" s="41"/>
      <c r="H7" s="41"/>
      <c r="I7" s="129"/>
      <c r="J7" s="30"/>
      <c r="K7" s="32"/>
    </row>
    <row r="8" s="1" customFormat="1">
      <c r="B8" s="47"/>
      <c r="C8" s="48"/>
      <c r="D8" s="41" t="s">
        <v>106</v>
      </c>
      <c r="E8" s="48"/>
      <c r="F8" s="48"/>
      <c r="G8" s="48"/>
      <c r="H8" s="48"/>
      <c r="I8" s="131"/>
      <c r="J8" s="48"/>
      <c r="K8" s="52"/>
    </row>
    <row r="9" s="1" customFormat="1" ht="36.96" customHeight="1">
      <c r="B9" s="47"/>
      <c r="C9" s="48"/>
      <c r="D9" s="48"/>
      <c r="E9" s="132" t="s">
        <v>440</v>
      </c>
      <c r="F9" s="48"/>
      <c r="G9" s="48"/>
      <c r="H9" s="48"/>
      <c r="I9" s="131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31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5</v>
      </c>
      <c r="G11" s="48"/>
      <c r="H11" s="48"/>
      <c r="I11" s="133" t="s">
        <v>22</v>
      </c>
      <c r="J11" s="36" t="s">
        <v>5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33" t="s">
        <v>25</v>
      </c>
      <c r="J12" s="134" t="str">
        <f>'Rekapitulace stavby'!AN8</f>
        <v>24. 8. 2018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31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33" t="s">
        <v>28</v>
      </c>
      <c r="J14" s="36" t="s">
        <v>5</v>
      </c>
      <c r="K14" s="52"/>
    </row>
    <row r="15" s="1" customFormat="1" ht="18" customHeight="1">
      <c r="B15" s="47"/>
      <c r="C15" s="48"/>
      <c r="D15" s="48"/>
      <c r="E15" s="36" t="s">
        <v>108</v>
      </c>
      <c r="F15" s="48"/>
      <c r="G15" s="48"/>
      <c r="H15" s="48"/>
      <c r="I15" s="133" t="s">
        <v>30</v>
      </c>
      <c r="J15" s="36" t="s">
        <v>5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31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33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33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31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33" t="s">
        <v>28</v>
      </c>
      <c r="J20" s="36" t="s">
        <v>5</v>
      </c>
      <c r="K20" s="52"/>
    </row>
    <row r="21" s="1" customFormat="1" ht="18" customHeight="1">
      <c r="B21" s="47"/>
      <c r="C21" s="48"/>
      <c r="D21" s="48"/>
      <c r="E21" s="36" t="s">
        <v>34</v>
      </c>
      <c r="F21" s="48"/>
      <c r="G21" s="48"/>
      <c r="H21" s="48"/>
      <c r="I21" s="133" t="s">
        <v>30</v>
      </c>
      <c r="J21" s="36" t="s">
        <v>5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31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31"/>
      <c r="J23" s="48"/>
      <c r="K23" s="52"/>
    </row>
    <row r="24" s="6" customFormat="1" ht="16.5" customHeight="1">
      <c r="B24" s="135"/>
      <c r="C24" s="136"/>
      <c r="D24" s="136"/>
      <c r="E24" s="45" t="s">
        <v>5</v>
      </c>
      <c r="F24" s="45"/>
      <c r="G24" s="45"/>
      <c r="H24" s="45"/>
      <c r="I24" s="137"/>
      <c r="J24" s="136"/>
      <c r="K24" s="138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31"/>
      <c r="J25" s="48"/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9"/>
      <c r="J26" s="83"/>
      <c r="K26" s="140"/>
    </row>
    <row r="27" s="1" customFormat="1" ht="25.44" customHeight="1">
      <c r="B27" s="47"/>
      <c r="C27" s="48"/>
      <c r="D27" s="141" t="s">
        <v>37</v>
      </c>
      <c r="E27" s="48"/>
      <c r="F27" s="48"/>
      <c r="G27" s="48"/>
      <c r="H27" s="48"/>
      <c r="I27" s="131"/>
      <c r="J27" s="142">
        <f>ROUND(J89,2)</f>
        <v>0</v>
      </c>
      <c r="K27" s="52"/>
    </row>
    <row r="28" s="1" customFormat="1" ht="6.96" customHeight="1">
      <c r="B28" s="47"/>
      <c r="C28" s="48"/>
      <c r="D28" s="83"/>
      <c r="E28" s="83"/>
      <c r="F28" s="83"/>
      <c r="G28" s="83"/>
      <c r="H28" s="83"/>
      <c r="I28" s="139"/>
      <c r="J28" s="83"/>
      <c r="K28" s="140"/>
    </row>
    <row r="29" s="1" customFormat="1" ht="14.4" customHeight="1">
      <c r="B29" s="47"/>
      <c r="C29" s="48"/>
      <c r="D29" s="48"/>
      <c r="E29" s="48"/>
      <c r="F29" s="53" t="s">
        <v>39</v>
      </c>
      <c r="G29" s="48"/>
      <c r="H29" s="48"/>
      <c r="I29" s="143" t="s">
        <v>38</v>
      </c>
      <c r="J29" s="53" t="s">
        <v>40</v>
      </c>
      <c r="K29" s="52"/>
    </row>
    <row r="30" s="1" customFormat="1" ht="14.4" customHeight="1">
      <c r="B30" s="47"/>
      <c r="C30" s="48"/>
      <c r="D30" s="56" t="s">
        <v>41</v>
      </c>
      <c r="E30" s="56" t="s">
        <v>42</v>
      </c>
      <c r="F30" s="144">
        <f>ROUND(SUM(BE89:BE225), 2)</f>
        <v>0</v>
      </c>
      <c r="G30" s="48"/>
      <c r="H30" s="48"/>
      <c r="I30" s="145">
        <v>0.20999999999999999</v>
      </c>
      <c r="J30" s="144">
        <f>ROUND(ROUND((SUM(BE89:BE225)), 2)*I30, 2)</f>
        <v>0</v>
      </c>
      <c r="K30" s="52"/>
    </row>
    <row r="31" s="1" customFormat="1" ht="14.4" customHeight="1">
      <c r="B31" s="47"/>
      <c r="C31" s="48"/>
      <c r="D31" s="48"/>
      <c r="E31" s="56" t="s">
        <v>43</v>
      </c>
      <c r="F31" s="144">
        <f>ROUND(SUM(BF89:BF225), 2)</f>
        <v>0</v>
      </c>
      <c r="G31" s="48"/>
      <c r="H31" s="48"/>
      <c r="I31" s="145">
        <v>0.14999999999999999</v>
      </c>
      <c r="J31" s="144">
        <f>ROUND(ROUND((SUM(BF89:BF225)),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44</v>
      </c>
      <c r="F32" s="144">
        <f>ROUND(SUM(BG89:BG225), 2)</f>
        <v>0</v>
      </c>
      <c r="G32" s="48"/>
      <c r="H32" s="48"/>
      <c r="I32" s="145">
        <v>0.20999999999999999</v>
      </c>
      <c r="J32" s="144">
        <v>0</v>
      </c>
      <c r="K32" s="52"/>
    </row>
    <row r="33" hidden="1" s="1" customFormat="1" ht="14.4" customHeight="1">
      <c r="B33" s="47"/>
      <c r="C33" s="48"/>
      <c r="D33" s="48"/>
      <c r="E33" s="56" t="s">
        <v>45</v>
      </c>
      <c r="F33" s="144">
        <f>ROUND(SUM(BH89:BH225), 2)</f>
        <v>0</v>
      </c>
      <c r="G33" s="48"/>
      <c r="H33" s="48"/>
      <c r="I33" s="145">
        <v>0.14999999999999999</v>
      </c>
      <c r="J33" s="144"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44">
        <f>ROUND(SUM(BI89:BI225), 2)</f>
        <v>0</v>
      </c>
      <c r="G34" s="48"/>
      <c r="H34" s="48"/>
      <c r="I34" s="145">
        <v>0</v>
      </c>
      <c r="J34" s="144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31"/>
      <c r="J35" s="48"/>
      <c r="K35" s="52"/>
    </row>
    <row r="36" s="1" customFormat="1" ht="25.44" customHeight="1">
      <c r="B36" s="47"/>
      <c r="C36" s="146"/>
      <c r="D36" s="147" t="s">
        <v>47</v>
      </c>
      <c r="E36" s="89"/>
      <c r="F36" s="89"/>
      <c r="G36" s="148" t="s">
        <v>48</v>
      </c>
      <c r="H36" s="149" t="s">
        <v>49</v>
      </c>
      <c r="I36" s="150"/>
      <c r="J36" s="151">
        <f>SUM(J27:J34)</f>
        <v>0</v>
      </c>
      <c r="K36" s="152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53"/>
      <c r="J37" s="69"/>
      <c r="K37" s="70"/>
    </row>
    <row r="41" s="1" customFormat="1" ht="6.96" customHeight="1">
      <c r="B41" s="71"/>
      <c r="C41" s="72"/>
      <c r="D41" s="72"/>
      <c r="E41" s="72"/>
      <c r="F41" s="72"/>
      <c r="G41" s="72"/>
      <c r="H41" s="72"/>
      <c r="I41" s="154"/>
      <c r="J41" s="72"/>
      <c r="K41" s="155"/>
    </row>
    <row r="42" s="1" customFormat="1" ht="36.96" customHeight="1">
      <c r="B42" s="47"/>
      <c r="C42" s="31" t="s">
        <v>109</v>
      </c>
      <c r="D42" s="48"/>
      <c r="E42" s="48"/>
      <c r="F42" s="48"/>
      <c r="G42" s="48"/>
      <c r="H42" s="48"/>
      <c r="I42" s="131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31"/>
      <c r="J43" s="48"/>
      <c r="K43" s="52"/>
    </row>
    <row r="44" s="1" customFormat="1" ht="14.4" customHeight="1">
      <c r="B44" s="47"/>
      <c r="C44" s="41" t="s">
        <v>19</v>
      </c>
      <c r="D44" s="48"/>
      <c r="E44" s="48"/>
      <c r="F44" s="48"/>
      <c r="G44" s="48"/>
      <c r="H44" s="48"/>
      <c r="I44" s="131"/>
      <c r="J44" s="48"/>
      <c r="K44" s="52"/>
    </row>
    <row r="45" s="1" customFormat="1" ht="16.5" customHeight="1">
      <c r="B45" s="47"/>
      <c r="C45" s="48"/>
      <c r="D45" s="48"/>
      <c r="E45" s="130" t="str">
        <f>E7</f>
        <v>Park s přírodním dětským hřištěm - Jizbická</v>
      </c>
      <c r="F45" s="41"/>
      <c r="G45" s="41"/>
      <c r="H45" s="41"/>
      <c r="I45" s="131"/>
      <c r="J45" s="48"/>
      <c r="K45" s="52"/>
    </row>
    <row r="46" s="1" customFormat="1" ht="14.4" customHeight="1">
      <c r="B46" s="47"/>
      <c r="C46" s="41" t="s">
        <v>106</v>
      </c>
      <c r="D46" s="48"/>
      <c r="E46" s="48"/>
      <c r="F46" s="48"/>
      <c r="G46" s="48"/>
      <c r="H46" s="48"/>
      <c r="I46" s="131"/>
      <c r="J46" s="48"/>
      <c r="K46" s="52"/>
    </row>
    <row r="47" s="1" customFormat="1" ht="17.25" customHeight="1">
      <c r="B47" s="47"/>
      <c r="C47" s="48"/>
      <c r="D47" s="48"/>
      <c r="E47" s="132" t="str">
        <f>E9</f>
        <v>D02 - Opěrná zeď a rampa</v>
      </c>
      <c r="F47" s="48"/>
      <c r="G47" s="48"/>
      <c r="H47" s="48"/>
      <c r="I47" s="131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31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Praha 20 Horní Počernice</v>
      </c>
      <c r="G49" s="48"/>
      <c r="H49" s="48"/>
      <c r="I49" s="133" t="s">
        <v>25</v>
      </c>
      <c r="J49" s="134" t="str">
        <f>IF(J12="","",J12)</f>
        <v>24. 8. 2018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31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Městská část Praha 9 Horní Počernice</v>
      </c>
      <c r="G51" s="48"/>
      <c r="H51" s="48"/>
      <c r="I51" s="133" t="s">
        <v>33</v>
      </c>
      <c r="J51" s="45" t="str">
        <f>E21</f>
        <v>terra florida v.o.s.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31"/>
      <c r="J52" s="156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31"/>
      <c r="J53" s="48"/>
      <c r="K53" s="52"/>
    </row>
    <row r="54" s="1" customFormat="1" ht="29.28" customHeight="1">
      <c r="B54" s="47"/>
      <c r="C54" s="157" t="s">
        <v>110</v>
      </c>
      <c r="D54" s="146"/>
      <c r="E54" s="146"/>
      <c r="F54" s="146"/>
      <c r="G54" s="146"/>
      <c r="H54" s="146"/>
      <c r="I54" s="158"/>
      <c r="J54" s="159" t="s">
        <v>111</v>
      </c>
      <c r="K54" s="160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31"/>
      <c r="J55" s="48"/>
      <c r="K55" s="52"/>
    </row>
    <row r="56" s="1" customFormat="1" ht="29.28" customHeight="1">
      <c r="B56" s="47"/>
      <c r="C56" s="161" t="s">
        <v>112</v>
      </c>
      <c r="D56" s="48"/>
      <c r="E56" s="48"/>
      <c r="F56" s="48"/>
      <c r="G56" s="48"/>
      <c r="H56" s="48"/>
      <c r="I56" s="131"/>
      <c r="J56" s="142">
        <f>J89</f>
        <v>0</v>
      </c>
      <c r="K56" s="52"/>
      <c r="AU56" s="25" t="s">
        <v>113</v>
      </c>
    </row>
    <row r="57" s="7" customFormat="1" ht="24.96" customHeight="1">
      <c r="B57" s="162"/>
      <c r="C57" s="163"/>
      <c r="D57" s="164" t="s">
        <v>441</v>
      </c>
      <c r="E57" s="165"/>
      <c r="F57" s="165"/>
      <c r="G57" s="165"/>
      <c r="H57" s="165"/>
      <c r="I57" s="166"/>
      <c r="J57" s="167">
        <f>J90</f>
        <v>0</v>
      </c>
      <c r="K57" s="168"/>
    </row>
    <row r="58" s="8" customFormat="1" ht="19.92" customHeight="1">
      <c r="B58" s="169"/>
      <c r="C58" s="170"/>
      <c r="D58" s="171" t="s">
        <v>442</v>
      </c>
      <c r="E58" s="172"/>
      <c r="F58" s="172"/>
      <c r="G58" s="172"/>
      <c r="H58" s="172"/>
      <c r="I58" s="173"/>
      <c r="J58" s="174">
        <f>J91</f>
        <v>0</v>
      </c>
      <c r="K58" s="175"/>
    </row>
    <row r="59" s="8" customFormat="1" ht="14.88" customHeight="1">
      <c r="B59" s="169"/>
      <c r="C59" s="170"/>
      <c r="D59" s="171" t="s">
        <v>443</v>
      </c>
      <c r="E59" s="172"/>
      <c r="F59" s="172"/>
      <c r="G59" s="172"/>
      <c r="H59" s="172"/>
      <c r="I59" s="173"/>
      <c r="J59" s="174">
        <f>J92</f>
        <v>0</v>
      </c>
      <c r="K59" s="175"/>
    </row>
    <row r="60" s="8" customFormat="1" ht="14.88" customHeight="1">
      <c r="B60" s="169"/>
      <c r="C60" s="170"/>
      <c r="D60" s="171" t="s">
        <v>444</v>
      </c>
      <c r="E60" s="172"/>
      <c r="F60" s="172"/>
      <c r="G60" s="172"/>
      <c r="H60" s="172"/>
      <c r="I60" s="173"/>
      <c r="J60" s="174">
        <f>J116</f>
        <v>0</v>
      </c>
      <c r="K60" s="175"/>
    </row>
    <row r="61" s="8" customFormat="1" ht="14.88" customHeight="1">
      <c r="B61" s="169"/>
      <c r="C61" s="170"/>
      <c r="D61" s="171" t="s">
        <v>445</v>
      </c>
      <c r="E61" s="172"/>
      <c r="F61" s="172"/>
      <c r="G61" s="172"/>
      <c r="H61" s="172"/>
      <c r="I61" s="173"/>
      <c r="J61" s="174">
        <f>J123</f>
        <v>0</v>
      </c>
      <c r="K61" s="175"/>
    </row>
    <row r="62" s="8" customFormat="1" ht="14.88" customHeight="1">
      <c r="B62" s="169"/>
      <c r="C62" s="170"/>
      <c r="D62" s="171" t="s">
        <v>446</v>
      </c>
      <c r="E62" s="172"/>
      <c r="F62" s="172"/>
      <c r="G62" s="172"/>
      <c r="H62" s="172"/>
      <c r="I62" s="173"/>
      <c r="J62" s="174">
        <f>J128</f>
        <v>0</v>
      </c>
      <c r="K62" s="175"/>
    </row>
    <row r="63" s="8" customFormat="1" ht="14.88" customHeight="1">
      <c r="B63" s="169"/>
      <c r="C63" s="170"/>
      <c r="D63" s="171" t="s">
        <v>447</v>
      </c>
      <c r="E63" s="172"/>
      <c r="F63" s="172"/>
      <c r="G63" s="172"/>
      <c r="H63" s="172"/>
      <c r="I63" s="173"/>
      <c r="J63" s="174">
        <f>J130</f>
        <v>0</v>
      </c>
      <c r="K63" s="175"/>
    </row>
    <row r="64" s="8" customFormat="1" ht="19.92" customHeight="1">
      <c r="B64" s="169"/>
      <c r="C64" s="170"/>
      <c r="D64" s="171" t="s">
        <v>448</v>
      </c>
      <c r="E64" s="172"/>
      <c r="F64" s="172"/>
      <c r="G64" s="172"/>
      <c r="H64" s="172"/>
      <c r="I64" s="173"/>
      <c r="J64" s="174">
        <f>J144</f>
        <v>0</v>
      </c>
      <c r="K64" s="175"/>
    </row>
    <row r="65" s="8" customFormat="1" ht="14.88" customHeight="1">
      <c r="B65" s="169"/>
      <c r="C65" s="170"/>
      <c r="D65" s="171" t="s">
        <v>443</v>
      </c>
      <c r="E65" s="172"/>
      <c r="F65" s="172"/>
      <c r="G65" s="172"/>
      <c r="H65" s="172"/>
      <c r="I65" s="173"/>
      <c r="J65" s="174">
        <f>J145</f>
        <v>0</v>
      </c>
      <c r="K65" s="175"/>
    </row>
    <row r="66" s="8" customFormat="1" ht="14.88" customHeight="1">
      <c r="B66" s="169"/>
      <c r="C66" s="170"/>
      <c r="D66" s="171" t="s">
        <v>444</v>
      </c>
      <c r="E66" s="172"/>
      <c r="F66" s="172"/>
      <c r="G66" s="172"/>
      <c r="H66" s="172"/>
      <c r="I66" s="173"/>
      <c r="J66" s="174">
        <f>J169</f>
        <v>0</v>
      </c>
      <c r="K66" s="175"/>
    </row>
    <row r="67" s="8" customFormat="1" ht="14.88" customHeight="1">
      <c r="B67" s="169"/>
      <c r="C67" s="170"/>
      <c r="D67" s="171" t="s">
        <v>445</v>
      </c>
      <c r="E67" s="172"/>
      <c r="F67" s="172"/>
      <c r="G67" s="172"/>
      <c r="H67" s="172"/>
      <c r="I67" s="173"/>
      <c r="J67" s="174">
        <f>J182</f>
        <v>0</v>
      </c>
      <c r="K67" s="175"/>
    </row>
    <row r="68" s="8" customFormat="1" ht="14.88" customHeight="1">
      <c r="B68" s="169"/>
      <c r="C68" s="170"/>
      <c r="D68" s="171" t="s">
        <v>449</v>
      </c>
      <c r="E68" s="172"/>
      <c r="F68" s="172"/>
      <c r="G68" s="172"/>
      <c r="H68" s="172"/>
      <c r="I68" s="173"/>
      <c r="J68" s="174">
        <f>J196</f>
        <v>0</v>
      </c>
      <c r="K68" s="175"/>
    </row>
    <row r="69" s="8" customFormat="1" ht="21.84" customHeight="1">
      <c r="B69" s="169"/>
      <c r="C69" s="170"/>
      <c r="D69" s="171" t="s">
        <v>450</v>
      </c>
      <c r="E69" s="172"/>
      <c r="F69" s="172"/>
      <c r="G69" s="172"/>
      <c r="H69" s="172"/>
      <c r="I69" s="173"/>
      <c r="J69" s="174">
        <f>J224</f>
        <v>0</v>
      </c>
      <c r="K69" s="175"/>
    </row>
    <row r="70" s="1" customFormat="1" ht="21.84" customHeight="1">
      <c r="B70" s="47"/>
      <c r="C70" s="48"/>
      <c r="D70" s="48"/>
      <c r="E70" s="48"/>
      <c r="F70" s="48"/>
      <c r="G70" s="48"/>
      <c r="H70" s="48"/>
      <c r="I70" s="131"/>
      <c r="J70" s="48"/>
      <c r="K70" s="52"/>
    </row>
    <row r="71" s="1" customFormat="1" ht="6.96" customHeight="1">
      <c r="B71" s="68"/>
      <c r="C71" s="69"/>
      <c r="D71" s="69"/>
      <c r="E71" s="69"/>
      <c r="F71" s="69"/>
      <c r="G71" s="69"/>
      <c r="H71" s="69"/>
      <c r="I71" s="153"/>
      <c r="J71" s="69"/>
      <c r="K71" s="70"/>
    </row>
    <row r="75" s="1" customFormat="1" ht="6.96" customHeight="1">
      <c r="B75" s="71"/>
      <c r="C75" s="72"/>
      <c r="D75" s="72"/>
      <c r="E75" s="72"/>
      <c r="F75" s="72"/>
      <c r="G75" s="72"/>
      <c r="H75" s="72"/>
      <c r="I75" s="154"/>
      <c r="J75" s="72"/>
      <c r="K75" s="72"/>
      <c r="L75" s="47"/>
    </row>
    <row r="76" s="1" customFormat="1" ht="36.96" customHeight="1">
      <c r="B76" s="47"/>
      <c r="C76" s="73" t="s">
        <v>126</v>
      </c>
      <c r="I76" s="176"/>
      <c r="L76" s="47"/>
    </row>
    <row r="77" s="1" customFormat="1" ht="6.96" customHeight="1">
      <c r="B77" s="47"/>
      <c r="I77" s="176"/>
      <c r="L77" s="47"/>
    </row>
    <row r="78" s="1" customFormat="1" ht="14.4" customHeight="1">
      <c r="B78" s="47"/>
      <c r="C78" s="75" t="s">
        <v>19</v>
      </c>
      <c r="I78" s="176"/>
      <c r="L78" s="47"/>
    </row>
    <row r="79" s="1" customFormat="1" ht="16.5" customHeight="1">
      <c r="B79" s="47"/>
      <c r="E79" s="177" t="str">
        <f>E7</f>
        <v>Park s přírodním dětským hřištěm - Jizbická</v>
      </c>
      <c r="F79" s="75"/>
      <c r="G79" s="75"/>
      <c r="H79" s="75"/>
      <c r="I79" s="176"/>
      <c r="L79" s="47"/>
    </row>
    <row r="80" s="1" customFormat="1" ht="14.4" customHeight="1">
      <c r="B80" s="47"/>
      <c r="C80" s="75" t="s">
        <v>106</v>
      </c>
      <c r="I80" s="176"/>
      <c r="L80" s="47"/>
    </row>
    <row r="81" s="1" customFormat="1" ht="17.25" customHeight="1">
      <c r="B81" s="47"/>
      <c r="E81" s="78" t="str">
        <f>E9</f>
        <v>D02 - Opěrná zeď a rampa</v>
      </c>
      <c r="F81" s="1"/>
      <c r="G81" s="1"/>
      <c r="H81" s="1"/>
      <c r="I81" s="176"/>
      <c r="L81" s="47"/>
    </row>
    <row r="82" s="1" customFormat="1" ht="6.96" customHeight="1">
      <c r="B82" s="47"/>
      <c r="I82" s="176"/>
      <c r="L82" s="47"/>
    </row>
    <row r="83" s="1" customFormat="1" ht="18" customHeight="1">
      <c r="B83" s="47"/>
      <c r="C83" s="75" t="s">
        <v>23</v>
      </c>
      <c r="F83" s="178" t="str">
        <f>F12</f>
        <v>Praha 20 Horní Počernice</v>
      </c>
      <c r="I83" s="179" t="s">
        <v>25</v>
      </c>
      <c r="J83" s="80" t="str">
        <f>IF(J12="","",J12)</f>
        <v>24. 8. 2018</v>
      </c>
      <c r="L83" s="47"/>
    </row>
    <row r="84" s="1" customFormat="1" ht="6.96" customHeight="1">
      <c r="B84" s="47"/>
      <c r="I84" s="176"/>
      <c r="L84" s="47"/>
    </row>
    <row r="85" s="1" customFormat="1">
      <c r="B85" s="47"/>
      <c r="C85" s="75" t="s">
        <v>27</v>
      </c>
      <c r="F85" s="178" t="str">
        <f>E15</f>
        <v>Městská část Praha 9 Horní Počernice</v>
      </c>
      <c r="I85" s="179" t="s">
        <v>33</v>
      </c>
      <c r="J85" s="178" t="str">
        <f>E21</f>
        <v>terra florida v.o.s.</v>
      </c>
      <c r="L85" s="47"/>
    </row>
    <row r="86" s="1" customFormat="1" ht="14.4" customHeight="1">
      <c r="B86" s="47"/>
      <c r="C86" s="75" t="s">
        <v>31</v>
      </c>
      <c r="F86" s="178" t="str">
        <f>IF(E18="","",E18)</f>
        <v/>
      </c>
      <c r="I86" s="176"/>
      <c r="L86" s="47"/>
    </row>
    <row r="87" s="1" customFormat="1" ht="10.32" customHeight="1">
      <c r="B87" s="47"/>
      <c r="I87" s="176"/>
      <c r="L87" s="47"/>
    </row>
    <row r="88" s="9" customFormat="1" ht="29.28" customHeight="1">
      <c r="B88" s="180"/>
      <c r="C88" s="181" t="s">
        <v>127</v>
      </c>
      <c r="D88" s="182" t="s">
        <v>56</v>
      </c>
      <c r="E88" s="182" t="s">
        <v>52</v>
      </c>
      <c r="F88" s="182" t="s">
        <v>128</v>
      </c>
      <c r="G88" s="182" t="s">
        <v>129</v>
      </c>
      <c r="H88" s="182" t="s">
        <v>130</v>
      </c>
      <c r="I88" s="183" t="s">
        <v>131</v>
      </c>
      <c r="J88" s="182" t="s">
        <v>111</v>
      </c>
      <c r="K88" s="184" t="s">
        <v>132</v>
      </c>
      <c r="L88" s="180"/>
      <c r="M88" s="93" t="s">
        <v>133</v>
      </c>
      <c r="N88" s="94" t="s">
        <v>41</v>
      </c>
      <c r="O88" s="94" t="s">
        <v>134</v>
      </c>
      <c r="P88" s="94" t="s">
        <v>135</v>
      </c>
      <c r="Q88" s="94" t="s">
        <v>136</v>
      </c>
      <c r="R88" s="94" t="s">
        <v>137</v>
      </c>
      <c r="S88" s="94" t="s">
        <v>138</v>
      </c>
      <c r="T88" s="95" t="s">
        <v>139</v>
      </c>
    </row>
    <row r="89" s="1" customFormat="1" ht="29.28" customHeight="1">
      <c r="B89" s="47"/>
      <c r="C89" s="97" t="s">
        <v>112</v>
      </c>
      <c r="I89" s="176"/>
      <c r="J89" s="185">
        <f>BK89</f>
        <v>0</v>
      </c>
      <c r="L89" s="47"/>
      <c r="M89" s="96"/>
      <c r="N89" s="83"/>
      <c r="O89" s="83"/>
      <c r="P89" s="186">
        <f>P90</f>
        <v>0</v>
      </c>
      <c r="Q89" s="83"/>
      <c r="R89" s="186">
        <f>R90</f>
        <v>183.88898872999999</v>
      </c>
      <c r="S89" s="83"/>
      <c r="T89" s="187">
        <f>T90</f>
        <v>0</v>
      </c>
      <c r="AT89" s="25" t="s">
        <v>70</v>
      </c>
      <c r="AU89" s="25" t="s">
        <v>113</v>
      </c>
      <c r="BK89" s="188">
        <f>BK90</f>
        <v>0</v>
      </c>
    </row>
    <row r="90" s="10" customFormat="1" ht="37.44001" customHeight="1">
      <c r="B90" s="189"/>
      <c r="D90" s="190" t="s">
        <v>70</v>
      </c>
      <c r="E90" s="191" t="s">
        <v>140</v>
      </c>
      <c r="F90" s="191" t="s">
        <v>83</v>
      </c>
      <c r="I90" s="192"/>
      <c r="J90" s="193">
        <f>BK90</f>
        <v>0</v>
      </c>
      <c r="L90" s="189"/>
      <c r="M90" s="194"/>
      <c r="N90" s="195"/>
      <c r="O90" s="195"/>
      <c r="P90" s="196">
        <f>P91+P144</f>
        <v>0</v>
      </c>
      <c r="Q90" s="195"/>
      <c r="R90" s="196">
        <f>R91+R144</f>
        <v>183.88898872999999</v>
      </c>
      <c r="S90" s="195"/>
      <c r="T90" s="197">
        <f>T91+T144</f>
        <v>0</v>
      </c>
      <c r="AR90" s="190" t="s">
        <v>79</v>
      </c>
      <c r="AT90" s="198" t="s">
        <v>70</v>
      </c>
      <c r="AU90" s="198" t="s">
        <v>71</v>
      </c>
      <c r="AY90" s="190" t="s">
        <v>141</v>
      </c>
      <c r="BK90" s="199">
        <f>BK91+BK144</f>
        <v>0</v>
      </c>
    </row>
    <row r="91" s="10" customFormat="1" ht="19.92" customHeight="1">
      <c r="B91" s="189"/>
      <c r="D91" s="190" t="s">
        <v>70</v>
      </c>
      <c r="E91" s="200" t="s">
        <v>451</v>
      </c>
      <c r="F91" s="200" t="s">
        <v>452</v>
      </c>
      <c r="I91" s="192"/>
      <c r="J91" s="201">
        <f>BK91</f>
        <v>0</v>
      </c>
      <c r="L91" s="189"/>
      <c r="M91" s="194"/>
      <c r="N91" s="195"/>
      <c r="O91" s="195"/>
      <c r="P91" s="196">
        <f>P92+P116+P123+P128+P130</f>
        <v>0</v>
      </c>
      <c r="Q91" s="195"/>
      <c r="R91" s="196">
        <f>R92+R116+R123+R128+R130</f>
        <v>77.411224970000006</v>
      </c>
      <c r="S91" s="195"/>
      <c r="T91" s="197">
        <f>T92+T116+T123+T128+T130</f>
        <v>0</v>
      </c>
      <c r="AR91" s="190" t="s">
        <v>79</v>
      </c>
      <c r="AT91" s="198" t="s">
        <v>70</v>
      </c>
      <c r="AU91" s="198" t="s">
        <v>79</v>
      </c>
      <c r="AY91" s="190" t="s">
        <v>141</v>
      </c>
      <c r="BK91" s="199">
        <f>BK92+BK116+BK123+BK128+BK130</f>
        <v>0</v>
      </c>
    </row>
    <row r="92" s="10" customFormat="1" ht="14.88" customHeight="1">
      <c r="B92" s="189"/>
      <c r="D92" s="190" t="s">
        <v>70</v>
      </c>
      <c r="E92" s="200" t="s">
        <v>79</v>
      </c>
      <c r="F92" s="200" t="s">
        <v>142</v>
      </c>
      <c r="I92" s="192"/>
      <c r="J92" s="201">
        <f>BK92</f>
        <v>0</v>
      </c>
      <c r="L92" s="189"/>
      <c r="M92" s="194"/>
      <c r="N92" s="195"/>
      <c r="O92" s="195"/>
      <c r="P92" s="196">
        <f>SUM(P93:P115)</f>
        <v>0</v>
      </c>
      <c r="Q92" s="195"/>
      <c r="R92" s="196">
        <f>SUM(R93:R115)</f>
        <v>12.043860000000002</v>
      </c>
      <c r="S92" s="195"/>
      <c r="T92" s="197">
        <f>SUM(T93:T115)</f>
        <v>0</v>
      </c>
      <c r="AR92" s="190" t="s">
        <v>79</v>
      </c>
      <c r="AT92" s="198" t="s">
        <v>70</v>
      </c>
      <c r="AU92" s="198" t="s">
        <v>81</v>
      </c>
      <c r="AY92" s="190" t="s">
        <v>141</v>
      </c>
      <c r="BK92" s="199">
        <f>SUM(BK93:BK115)</f>
        <v>0</v>
      </c>
    </row>
    <row r="93" s="1" customFormat="1" ht="16.5" customHeight="1">
      <c r="B93" s="202"/>
      <c r="C93" s="203" t="s">
        <v>79</v>
      </c>
      <c r="D93" s="203" t="s">
        <v>144</v>
      </c>
      <c r="E93" s="204" t="s">
        <v>453</v>
      </c>
      <c r="F93" s="205" t="s">
        <v>454</v>
      </c>
      <c r="G93" s="206" t="s">
        <v>177</v>
      </c>
      <c r="H93" s="207">
        <v>7.7999999999999998</v>
      </c>
      <c r="I93" s="208"/>
      <c r="J93" s="209">
        <f>ROUND(I93*H93,2)</f>
        <v>0</v>
      </c>
      <c r="K93" s="205" t="s">
        <v>148</v>
      </c>
      <c r="L93" s="47"/>
      <c r="M93" s="210" t="s">
        <v>5</v>
      </c>
      <c r="N93" s="211" t="s">
        <v>42</v>
      </c>
      <c r="O93" s="48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5" t="s">
        <v>149</v>
      </c>
      <c r="AT93" s="25" t="s">
        <v>144</v>
      </c>
      <c r="AU93" s="25" t="s">
        <v>150</v>
      </c>
      <c r="AY93" s="25" t="s">
        <v>141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5" t="s">
        <v>79</v>
      </c>
      <c r="BK93" s="214">
        <f>ROUND(I93*H93,2)</f>
        <v>0</v>
      </c>
      <c r="BL93" s="25" t="s">
        <v>149</v>
      </c>
      <c r="BM93" s="25" t="s">
        <v>455</v>
      </c>
    </row>
    <row r="94" s="11" customFormat="1">
      <c r="B94" s="215"/>
      <c r="D94" s="216" t="s">
        <v>179</v>
      </c>
      <c r="E94" s="217" t="s">
        <v>5</v>
      </c>
      <c r="F94" s="218" t="s">
        <v>456</v>
      </c>
      <c r="H94" s="219">
        <v>7.7999999999999998</v>
      </c>
      <c r="I94" s="220"/>
      <c r="L94" s="215"/>
      <c r="M94" s="221"/>
      <c r="N94" s="222"/>
      <c r="O94" s="222"/>
      <c r="P94" s="222"/>
      <c r="Q94" s="222"/>
      <c r="R94" s="222"/>
      <c r="S94" s="222"/>
      <c r="T94" s="223"/>
      <c r="AT94" s="217" t="s">
        <v>179</v>
      </c>
      <c r="AU94" s="217" t="s">
        <v>150</v>
      </c>
      <c r="AV94" s="11" t="s">
        <v>81</v>
      </c>
      <c r="AW94" s="11" t="s">
        <v>35</v>
      </c>
      <c r="AX94" s="11" t="s">
        <v>79</v>
      </c>
      <c r="AY94" s="217" t="s">
        <v>141</v>
      </c>
    </row>
    <row r="95" s="1" customFormat="1" ht="25.5" customHeight="1">
      <c r="B95" s="202"/>
      <c r="C95" s="203" t="s">
        <v>81</v>
      </c>
      <c r="D95" s="203" t="s">
        <v>144</v>
      </c>
      <c r="E95" s="204" t="s">
        <v>457</v>
      </c>
      <c r="F95" s="205" t="s">
        <v>458</v>
      </c>
      <c r="G95" s="206" t="s">
        <v>177</v>
      </c>
      <c r="H95" s="207">
        <v>41.780000000000001</v>
      </c>
      <c r="I95" s="208"/>
      <c r="J95" s="209">
        <f>ROUND(I95*H95,2)</f>
        <v>0</v>
      </c>
      <c r="K95" s="205" t="s">
        <v>148</v>
      </c>
      <c r="L95" s="47"/>
      <c r="M95" s="210" t="s">
        <v>5</v>
      </c>
      <c r="N95" s="211" t="s">
        <v>42</v>
      </c>
      <c r="O95" s="48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5" t="s">
        <v>149</v>
      </c>
      <c r="AT95" s="25" t="s">
        <v>144</v>
      </c>
      <c r="AU95" s="25" t="s">
        <v>150</v>
      </c>
      <c r="AY95" s="25" t="s">
        <v>141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5" t="s">
        <v>79</v>
      </c>
      <c r="BK95" s="214">
        <f>ROUND(I95*H95,2)</f>
        <v>0</v>
      </c>
      <c r="BL95" s="25" t="s">
        <v>149</v>
      </c>
      <c r="BM95" s="25" t="s">
        <v>459</v>
      </c>
    </row>
    <row r="96" s="11" customFormat="1">
      <c r="B96" s="215"/>
      <c r="D96" s="216" t="s">
        <v>179</v>
      </c>
      <c r="E96" s="217" t="s">
        <v>5</v>
      </c>
      <c r="F96" s="218" t="s">
        <v>460</v>
      </c>
      <c r="H96" s="219">
        <v>41.780000000000001</v>
      </c>
      <c r="I96" s="220"/>
      <c r="L96" s="215"/>
      <c r="M96" s="221"/>
      <c r="N96" s="222"/>
      <c r="O96" s="222"/>
      <c r="P96" s="222"/>
      <c r="Q96" s="222"/>
      <c r="R96" s="222"/>
      <c r="S96" s="222"/>
      <c r="T96" s="223"/>
      <c r="AT96" s="217" t="s">
        <v>179</v>
      </c>
      <c r="AU96" s="217" t="s">
        <v>150</v>
      </c>
      <c r="AV96" s="11" t="s">
        <v>81</v>
      </c>
      <c r="AW96" s="11" t="s">
        <v>35</v>
      </c>
      <c r="AX96" s="11" t="s">
        <v>79</v>
      </c>
      <c r="AY96" s="217" t="s">
        <v>141</v>
      </c>
    </row>
    <row r="97" s="1" customFormat="1" ht="25.5" customHeight="1">
      <c r="B97" s="202"/>
      <c r="C97" s="203" t="s">
        <v>150</v>
      </c>
      <c r="D97" s="203" t="s">
        <v>144</v>
      </c>
      <c r="E97" s="204" t="s">
        <v>461</v>
      </c>
      <c r="F97" s="205" t="s">
        <v>462</v>
      </c>
      <c r="G97" s="206" t="s">
        <v>177</v>
      </c>
      <c r="H97" s="207">
        <v>20.890000000000001</v>
      </c>
      <c r="I97" s="208"/>
      <c r="J97" s="209">
        <f>ROUND(I97*H97,2)</f>
        <v>0</v>
      </c>
      <c r="K97" s="205" t="s">
        <v>148</v>
      </c>
      <c r="L97" s="47"/>
      <c r="M97" s="210" t="s">
        <v>5</v>
      </c>
      <c r="N97" s="211" t="s">
        <v>42</v>
      </c>
      <c r="O97" s="48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5" t="s">
        <v>149</v>
      </c>
      <c r="AT97" s="25" t="s">
        <v>144</v>
      </c>
      <c r="AU97" s="25" t="s">
        <v>150</v>
      </c>
      <c r="AY97" s="25" t="s">
        <v>141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5" t="s">
        <v>79</v>
      </c>
      <c r="BK97" s="214">
        <f>ROUND(I97*H97,2)</f>
        <v>0</v>
      </c>
      <c r="BL97" s="25" t="s">
        <v>149</v>
      </c>
      <c r="BM97" s="25" t="s">
        <v>463</v>
      </c>
    </row>
    <row r="98" s="11" customFormat="1">
      <c r="B98" s="215"/>
      <c r="D98" s="216" t="s">
        <v>179</v>
      </c>
      <c r="E98" s="217" t="s">
        <v>5</v>
      </c>
      <c r="F98" s="218" t="s">
        <v>464</v>
      </c>
      <c r="H98" s="219">
        <v>20.890000000000001</v>
      </c>
      <c r="I98" s="220"/>
      <c r="L98" s="215"/>
      <c r="M98" s="221"/>
      <c r="N98" s="222"/>
      <c r="O98" s="222"/>
      <c r="P98" s="222"/>
      <c r="Q98" s="222"/>
      <c r="R98" s="222"/>
      <c r="S98" s="222"/>
      <c r="T98" s="223"/>
      <c r="AT98" s="217" t="s">
        <v>179</v>
      </c>
      <c r="AU98" s="217" t="s">
        <v>150</v>
      </c>
      <c r="AV98" s="11" t="s">
        <v>81</v>
      </c>
      <c r="AW98" s="11" t="s">
        <v>35</v>
      </c>
      <c r="AX98" s="11" t="s">
        <v>79</v>
      </c>
      <c r="AY98" s="217" t="s">
        <v>141</v>
      </c>
    </row>
    <row r="99" s="1" customFormat="1" ht="25.5" customHeight="1">
      <c r="B99" s="202"/>
      <c r="C99" s="203" t="s">
        <v>149</v>
      </c>
      <c r="D99" s="203" t="s">
        <v>144</v>
      </c>
      <c r="E99" s="204" t="s">
        <v>465</v>
      </c>
      <c r="F99" s="205" t="s">
        <v>466</v>
      </c>
      <c r="G99" s="206" t="s">
        <v>168</v>
      </c>
      <c r="H99" s="207">
        <v>28.100000000000001</v>
      </c>
      <c r="I99" s="208"/>
      <c r="J99" s="209">
        <f>ROUND(I99*H99,2)</f>
        <v>0</v>
      </c>
      <c r="K99" s="205" t="s">
        <v>467</v>
      </c>
      <c r="L99" s="47"/>
      <c r="M99" s="210" t="s">
        <v>5</v>
      </c>
      <c r="N99" s="211" t="s">
        <v>42</v>
      </c>
      <c r="O99" s="48"/>
      <c r="P99" s="212">
        <f>O99*H99</f>
        <v>0</v>
      </c>
      <c r="Q99" s="212">
        <v>0.23058000000000001</v>
      </c>
      <c r="R99" s="212">
        <f>Q99*H99</f>
        <v>6.4792980000000009</v>
      </c>
      <c r="S99" s="212">
        <v>0</v>
      </c>
      <c r="T99" s="213">
        <f>S99*H99</f>
        <v>0</v>
      </c>
      <c r="AR99" s="25" t="s">
        <v>149</v>
      </c>
      <c r="AT99" s="25" t="s">
        <v>144</v>
      </c>
      <c r="AU99" s="25" t="s">
        <v>150</v>
      </c>
      <c r="AY99" s="25" t="s">
        <v>141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79</v>
      </c>
      <c r="BK99" s="214">
        <f>ROUND(I99*H99,2)</f>
        <v>0</v>
      </c>
      <c r="BL99" s="25" t="s">
        <v>149</v>
      </c>
      <c r="BM99" s="25" t="s">
        <v>468</v>
      </c>
    </row>
    <row r="100" s="11" customFormat="1">
      <c r="B100" s="215"/>
      <c r="D100" s="216" t="s">
        <v>179</v>
      </c>
      <c r="E100" s="217" t="s">
        <v>5</v>
      </c>
      <c r="F100" s="218" t="s">
        <v>469</v>
      </c>
      <c r="H100" s="219">
        <v>28.100000000000001</v>
      </c>
      <c r="I100" s="220"/>
      <c r="L100" s="215"/>
      <c r="M100" s="221"/>
      <c r="N100" s="222"/>
      <c r="O100" s="222"/>
      <c r="P100" s="222"/>
      <c r="Q100" s="222"/>
      <c r="R100" s="222"/>
      <c r="S100" s="222"/>
      <c r="T100" s="223"/>
      <c r="AT100" s="217" t="s">
        <v>179</v>
      </c>
      <c r="AU100" s="217" t="s">
        <v>150</v>
      </c>
      <c r="AV100" s="11" t="s">
        <v>81</v>
      </c>
      <c r="AW100" s="11" t="s">
        <v>35</v>
      </c>
      <c r="AX100" s="11" t="s">
        <v>79</v>
      </c>
      <c r="AY100" s="217" t="s">
        <v>141</v>
      </c>
    </row>
    <row r="101" s="1" customFormat="1" ht="16.5" customHeight="1">
      <c r="B101" s="202"/>
      <c r="C101" s="203" t="s">
        <v>161</v>
      </c>
      <c r="D101" s="203" t="s">
        <v>144</v>
      </c>
      <c r="E101" s="204" t="s">
        <v>470</v>
      </c>
      <c r="F101" s="205" t="s">
        <v>471</v>
      </c>
      <c r="G101" s="206" t="s">
        <v>168</v>
      </c>
      <c r="H101" s="207">
        <v>28.100000000000001</v>
      </c>
      <c r="I101" s="208"/>
      <c r="J101" s="209">
        <f>ROUND(I101*H101,2)</f>
        <v>0</v>
      </c>
      <c r="K101" s="205" t="s">
        <v>148</v>
      </c>
      <c r="L101" s="47"/>
      <c r="M101" s="210" t="s">
        <v>5</v>
      </c>
      <c r="N101" s="211" t="s">
        <v>42</v>
      </c>
      <c r="O101" s="48"/>
      <c r="P101" s="212">
        <f>O101*H101</f>
        <v>0</v>
      </c>
      <c r="Q101" s="212">
        <v>2.0000000000000002E-05</v>
      </c>
      <c r="R101" s="212">
        <f>Q101*H101</f>
        <v>0.00056200000000000011</v>
      </c>
      <c r="S101" s="212">
        <v>0</v>
      </c>
      <c r="T101" s="213">
        <f>S101*H101</f>
        <v>0</v>
      </c>
      <c r="AR101" s="25" t="s">
        <v>149</v>
      </c>
      <c r="AT101" s="25" t="s">
        <v>144</v>
      </c>
      <c r="AU101" s="25" t="s">
        <v>150</v>
      </c>
      <c r="AY101" s="25" t="s">
        <v>141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79</v>
      </c>
      <c r="BK101" s="214">
        <f>ROUND(I101*H101,2)</f>
        <v>0</v>
      </c>
      <c r="BL101" s="25" t="s">
        <v>149</v>
      </c>
      <c r="BM101" s="25" t="s">
        <v>472</v>
      </c>
    </row>
    <row r="102" s="1" customFormat="1" ht="16.5" customHeight="1">
      <c r="B102" s="202"/>
      <c r="C102" s="203" t="s">
        <v>165</v>
      </c>
      <c r="D102" s="203" t="s">
        <v>144</v>
      </c>
      <c r="E102" s="204" t="s">
        <v>473</v>
      </c>
      <c r="F102" s="205" t="s">
        <v>474</v>
      </c>
      <c r="G102" s="206" t="s">
        <v>177</v>
      </c>
      <c r="H102" s="207">
        <v>2.5289999999999999</v>
      </c>
      <c r="I102" s="208"/>
      <c r="J102" s="209">
        <f>ROUND(I102*H102,2)</f>
        <v>0</v>
      </c>
      <c r="K102" s="205" t="s">
        <v>467</v>
      </c>
      <c r="L102" s="47"/>
      <c r="M102" s="210" t="s">
        <v>5</v>
      </c>
      <c r="N102" s="211" t="s">
        <v>42</v>
      </c>
      <c r="O102" s="48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5" t="s">
        <v>149</v>
      </c>
      <c r="AT102" s="25" t="s">
        <v>144</v>
      </c>
      <c r="AU102" s="25" t="s">
        <v>150</v>
      </c>
      <c r="AY102" s="25" t="s">
        <v>141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5" t="s">
        <v>79</v>
      </c>
      <c r="BK102" s="214">
        <f>ROUND(I102*H102,2)</f>
        <v>0</v>
      </c>
      <c r="BL102" s="25" t="s">
        <v>149</v>
      </c>
      <c r="BM102" s="25" t="s">
        <v>475</v>
      </c>
    </row>
    <row r="103" s="11" customFormat="1">
      <c r="B103" s="215"/>
      <c r="D103" s="216" t="s">
        <v>179</v>
      </c>
      <c r="E103" s="217" t="s">
        <v>5</v>
      </c>
      <c r="F103" s="218" t="s">
        <v>476</v>
      </c>
      <c r="H103" s="219">
        <v>2.5289999999999999</v>
      </c>
      <c r="I103" s="220"/>
      <c r="L103" s="215"/>
      <c r="M103" s="221"/>
      <c r="N103" s="222"/>
      <c r="O103" s="222"/>
      <c r="P103" s="222"/>
      <c r="Q103" s="222"/>
      <c r="R103" s="222"/>
      <c r="S103" s="222"/>
      <c r="T103" s="223"/>
      <c r="AT103" s="217" t="s">
        <v>179</v>
      </c>
      <c r="AU103" s="217" t="s">
        <v>150</v>
      </c>
      <c r="AV103" s="11" t="s">
        <v>81</v>
      </c>
      <c r="AW103" s="11" t="s">
        <v>35</v>
      </c>
      <c r="AX103" s="11" t="s">
        <v>79</v>
      </c>
      <c r="AY103" s="217" t="s">
        <v>141</v>
      </c>
    </row>
    <row r="104" s="1" customFormat="1" ht="16.5" customHeight="1">
      <c r="B104" s="202"/>
      <c r="C104" s="232" t="s">
        <v>170</v>
      </c>
      <c r="D104" s="232" t="s">
        <v>311</v>
      </c>
      <c r="E104" s="233" t="s">
        <v>477</v>
      </c>
      <c r="F104" s="234" t="s">
        <v>478</v>
      </c>
      <c r="G104" s="235" t="s">
        <v>239</v>
      </c>
      <c r="H104" s="236">
        <v>5.5640000000000001</v>
      </c>
      <c r="I104" s="237"/>
      <c r="J104" s="238">
        <f>ROUND(I104*H104,2)</f>
        <v>0</v>
      </c>
      <c r="K104" s="234" t="s">
        <v>148</v>
      </c>
      <c r="L104" s="239"/>
      <c r="M104" s="240" t="s">
        <v>5</v>
      </c>
      <c r="N104" s="241" t="s">
        <v>42</v>
      </c>
      <c r="O104" s="48"/>
      <c r="P104" s="212">
        <f>O104*H104</f>
        <v>0</v>
      </c>
      <c r="Q104" s="212">
        <v>1</v>
      </c>
      <c r="R104" s="212">
        <f>Q104*H104</f>
        <v>5.5640000000000001</v>
      </c>
      <c r="S104" s="212">
        <v>0</v>
      </c>
      <c r="T104" s="213">
        <f>S104*H104</f>
        <v>0</v>
      </c>
      <c r="AR104" s="25" t="s">
        <v>174</v>
      </c>
      <c r="AT104" s="25" t="s">
        <v>311</v>
      </c>
      <c r="AU104" s="25" t="s">
        <v>150</v>
      </c>
      <c r="AY104" s="25" t="s">
        <v>141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5" t="s">
        <v>79</v>
      </c>
      <c r="BK104" s="214">
        <f>ROUND(I104*H104,2)</f>
        <v>0</v>
      </c>
      <c r="BL104" s="25" t="s">
        <v>149</v>
      </c>
      <c r="BM104" s="25" t="s">
        <v>479</v>
      </c>
    </row>
    <row r="105" s="11" customFormat="1">
      <c r="B105" s="215"/>
      <c r="D105" s="216" t="s">
        <v>179</v>
      </c>
      <c r="F105" s="218" t="s">
        <v>480</v>
      </c>
      <c r="H105" s="219">
        <v>5.5640000000000001</v>
      </c>
      <c r="I105" s="220"/>
      <c r="L105" s="215"/>
      <c r="M105" s="221"/>
      <c r="N105" s="222"/>
      <c r="O105" s="222"/>
      <c r="P105" s="222"/>
      <c r="Q105" s="222"/>
      <c r="R105" s="222"/>
      <c r="S105" s="222"/>
      <c r="T105" s="223"/>
      <c r="AT105" s="217" t="s">
        <v>179</v>
      </c>
      <c r="AU105" s="217" t="s">
        <v>150</v>
      </c>
      <c r="AV105" s="11" t="s">
        <v>81</v>
      </c>
      <c r="AW105" s="11" t="s">
        <v>6</v>
      </c>
      <c r="AX105" s="11" t="s">
        <v>79</v>
      </c>
      <c r="AY105" s="217" t="s">
        <v>141</v>
      </c>
    </row>
    <row r="106" s="1" customFormat="1" ht="16.5" customHeight="1">
      <c r="B106" s="202"/>
      <c r="C106" s="203" t="s">
        <v>174</v>
      </c>
      <c r="D106" s="203" t="s">
        <v>144</v>
      </c>
      <c r="E106" s="204" t="s">
        <v>248</v>
      </c>
      <c r="F106" s="205" t="s">
        <v>249</v>
      </c>
      <c r="G106" s="206" t="s">
        <v>177</v>
      </c>
      <c r="H106" s="207">
        <v>31.905000000000001</v>
      </c>
      <c r="I106" s="208"/>
      <c r="J106" s="209">
        <f>ROUND(I106*H106,2)</f>
        <v>0</v>
      </c>
      <c r="K106" s="205" t="s">
        <v>148</v>
      </c>
      <c r="L106" s="47"/>
      <c r="M106" s="210" t="s">
        <v>5</v>
      </c>
      <c r="N106" s="211" t="s">
        <v>42</v>
      </c>
      <c r="O106" s="48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25" t="s">
        <v>149</v>
      </c>
      <c r="AT106" s="25" t="s">
        <v>144</v>
      </c>
      <c r="AU106" s="25" t="s">
        <v>150</v>
      </c>
      <c r="AY106" s="25" t="s">
        <v>141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5" t="s">
        <v>79</v>
      </c>
      <c r="BK106" s="214">
        <f>ROUND(I106*H106,2)</f>
        <v>0</v>
      </c>
      <c r="BL106" s="25" t="s">
        <v>149</v>
      </c>
      <c r="BM106" s="25" t="s">
        <v>481</v>
      </c>
    </row>
    <row r="107" s="1" customFormat="1" ht="16.5" customHeight="1">
      <c r="B107" s="202"/>
      <c r="C107" s="203" t="s">
        <v>181</v>
      </c>
      <c r="D107" s="203" t="s">
        <v>144</v>
      </c>
      <c r="E107" s="204" t="s">
        <v>210</v>
      </c>
      <c r="F107" s="205" t="s">
        <v>211</v>
      </c>
      <c r="G107" s="206" t="s">
        <v>177</v>
      </c>
      <c r="H107" s="207">
        <v>9.875</v>
      </c>
      <c r="I107" s="208"/>
      <c r="J107" s="209">
        <f>ROUND(I107*H107,2)</f>
        <v>0</v>
      </c>
      <c r="K107" s="205" t="s">
        <v>148</v>
      </c>
      <c r="L107" s="47"/>
      <c r="M107" s="210" t="s">
        <v>5</v>
      </c>
      <c r="N107" s="211" t="s">
        <v>42</v>
      </c>
      <c r="O107" s="48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5" t="s">
        <v>149</v>
      </c>
      <c r="AT107" s="25" t="s">
        <v>144</v>
      </c>
      <c r="AU107" s="25" t="s">
        <v>150</v>
      </c>
      <c r="AY107" s="25" t="s">
        <v>141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5" t="s">
        <v>79</v>
      </c>
      <c r="BK107" s="214">
        <f>ROUND(I107*H107,2)</f>
        <v>0</v>
      </c>
      <c r="BL107" s="25" t="s">
        <v>149</v>
      </c>
      <c r="BM107" s="25" t="s">
        <v>482</v>
      </c>
    </row>
    <row r="108" s="11" customFormat="1">
      <c r="B108" s="215"/>
      <c r="D108" s="216" t="s">
        <v>179</v>
      </c>
      <c r="E108" s="217" t="s">
        <v>5</v>
      </c>
      <c r="F108" s="218" t="s">
        <v>483</v>
      </c>
      <c r="H108" s="219">
        <v>9.875</v>
      </c>
      <c r="I108" s="220"/>
      <c r="L108" s="215"/>
      <c r="M108" s="221"/>
      <c r="N108" s="222"/>
      <c r="O108" s="222"/>
      <c r="P108" s="222"/>
      <c r="Q108" s="222"/>
      <c r="R108" s="222"/>
      <c r="S108" s="222"/>
      <c r="T108" s="223"/>
      <c r="AT108" s="217" t="s">
        <v>179</v>
      </c>
      <c r="AU108" s="217" t="s">
        <v>150</v>
      </c>
      <c r="AV108" s="11" t="s">
        <v>81</v>
      </c>
      <c r="AW108" s="11" t="s">
        <v>35</v>
      </c>
      <c r="AX108" s="11" t="s">
        <v>79</v>
      </c>
      <c r="AY108" s="217" t="s">
        <v>141</v>
      </c>
    </row>
    <row r="109" s="1" customFormat="1" ht="16.5" customHeight="1">
      <c r="B109" s="202"/>
      <c r="C109" s="203" t="s">
        <v>143</v>
      </c>
      <c r="D109" s="203" t="s">
        <v>144</v>
      </c>
      <c r="E109" s="204" t="s">
        <v>225</v>
      </c>
      <c r="F109" s="205" t="s">
        <v>226</v>
      </c>
      <c r="G109" s="206" t="s">
        <v>177</v>
      </c>
      <c r="H109" s="207">
        <v>9.875</v>
      </c>
      <c r="I109" s="208"/>
      <c r="J109" s="209">
        <f>ROUND(I109*H109,2)</f>
        <v>0</v>
      </c>
      <c r="K109" s="205" t="s">
        <v>148</v>
      </c>
      <c r="L109" s="47"/>
      <c r="M109" s="210" t="s">
        <v>5</v>
      </c>
      <c r="N109" s="211" t="s">
        <v>42</v>
      </c>
      <c r="O109" s="48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5" t="s">
        <v>149</v>
      </c>
      <c r="AT109" s="25" t="s">
        <v>144</v>
      </c>
      <c r="AU109" s="25" t="s">
        <v>150</v>
      </c>
      <c r="AY109" s="25" t="s">
        <v>141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5" t="s">
        <v>79</v>
      </c>
      <c r="BK109" s="214">
        <f>ROUND(I109*H109,2)</f>
        <v>0</v>
      </c>
      <c r="BL109" s="25" t="s">
        <v>149</v>
      </c>
      <c r="BM109" s="25" t="s">
        <v>484</v>
      </c>
    </row>
    <row r="110" s="11" customFormat="1">
      <c r="B110" s="215"/>
      <c r="D110" s="216" t="s">
        <v>179</v>
      </c>
      <c r="E110" s="217" t="s">
        <v>5</v>
      </c>
      <c r="F110" s="218" t="s">
        <v>483</v>
      </c>
      <c r="H110" s="219">
        <v>9.875</v>
      </c>
      <c r="I110" s="220"/>
      <c r="L110" s="215"/>
      <c r="M110" s="221"/>
      <c r="N110" s="222"/>
      <c r="O110" s="222"/>
      <c r="P110" s="222"/>
      <c r="Q110" s="222"/>
      <c r="R110" s="222"/>
      <c r="S110" s="222"/>
      <c r="T110" s="223"/>
      <c r="AT110" s="217" t="s">
        <v>179</v>
      </c>
      <c r="AU110" s="217" t="s">
        <v>150</v>
      </c>
      <c r="AV110" s="11" t="s">
        <v>81</v>
      </c>
      <c r="AW110" s="11" t="s">
        <v>35</v>
      </c>
      <c r="AX110" s="11" t="s">
        <v>79</v>
      </c>
      <c r="AY110" s="217" t="s">
        <v>141</v>
      </c>
    </row>
    <row r="111" s="1" customFormat="1" ht="25.5" customHeight="1">
      <c r="B111" s="202"/>
      <c r="C111" s="203" t="s">
        <v>192</v>
      </c>
      <c r="D111" s="203" t="s">
        <v>144</v>
      </c>
      <c r="E111" s="204" t="s">
        <v>229</v>
      </c>
      <c r="F111" s="205" t="s">
        <v>230</v>
      </c>
      <c r="G111" s="206" t="s">
        <v>177</v>
      </c>
      <c r="H111" s="207">
        <v>98.75</v>
      </c>
      <c r="I111" s="208"/>
      <c r="J111" s="209">
        <f>ROUND(I111*H111,2)</f>
        <v>0</v>
      </c>
      <c r="K111" s="205" t="s">
        <v>148</v>
      </c>
      <c r="L111" s="47"/>
      <c r="M111" s="210" t="s">
        <v>5</v>
      </c>
      <c r="N111" s="211" t="s">
        <v>42</v>
      </c>
      <c r="O111" s="48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5" t="s">
        <v>149</v>
      </c>
      <c r="AT111" s="25" t="s">
        <v>144</v>
      </c>
      <c r="AU111" s="25" t="s">
        <v>150</v>
      </c>
      <c r="AY111" s="25" t="s">
        <v>141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5" t="s">
        <v>79</v>
      </c>
      <c r="BK111" s="214">
        <f>ROUND(I111*H111,2)</f>
        <v>0</v>
      </c>
      <c r="BL111" s="25" t="s">
        <v>149</v>
      </c>
      <c r="BM111" s="25" t="s">
        <v>485</v>
      </c>
    </row>
    <row r="112" s="11" customFormat="1">
      <c r="B112" s="215"/>
      <c r="D112" s="216" t="s">
        <v>179</v>
      </c>
      <c r="E112" s="217" t="s">
        <v>5</v>
      </c>
      <c r="F112" s="218" t="s">
        <v>486</v>
      </c>
      <c r="H112" s="219">
        <v>98.75</v>
      </c>
      <c r="I112" s="220"/>
      <c r="L112" s="215"/>
      <c r="M112" s="221"/>
      <c r="N112" s="222"/>
      <c r="O112" s="222"/>
      <c r="P112" s="222"/>
      <c r="Q112" s="222"/>
      <c r="R112" s="222"/>
      <c r="S112" s="222"/>
      <c r="T112" s="223"/>
      <c r="AT112" s="217" t="s">
        <v>179</v>
      </c>
      <c r="AU112" s="217" t="s">
        <v>150</v>
      </c>
      <c r="AV112" s="11" t="s">
        <v>81</v>
      </c>
      <c r="AW112" s="11" t="s">
        <v>35</v>
      </c>
      <c r="AX112" s="11" t="s">
        <v>79</v>
      </c>
      <c r="AY112" s="217" t="s">
        <v>141</v>
      </c>
    </row>
    <row r="113" s="1" customFormat="1" ht="16.5" customHeight="1">
      <c r="B113" s="202"/>
      <c r="C113" s="203" t="s">
        <v>197</v>
      </c>
      <c r="D113" s="203" t="s">
        <v>144</v>
      </c>
      <c r="E113" s="204" t="s">
        <v>234</v>
      </c>
      <c r="F113" s="205" t="s">
        <v>235</v>
      </c>
      <c r="G113" s="206" t="s">
        <v>177</v>
      </c>
      <c r="H113" s="207">
        <v>9.875</v>
      </c>
      <c r="I113" s="208"/>
      <c r="J113" s="209">
        <f>ROUND(I113*H113,2)</f>
        <v>0</v>
      </c>
      <c r="K113" s="205" t="s">
        <v>148</v>
      </c>
      <c r="L113" s="47"/>
      <c r="M113" s="210" t="s">
        <v>5</v>
      </c>
      <c r="N113" s="211" t="s">
        <v>42</v>
      </c>
      <c r="O113" s="48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5" t="s">
        <v>149</v>
      </c>
      <c r="AT113" s="25" t="s">
        <v>144</v>
      </c>
      <c r="AU113" s="25" t="s">
        <v>150</v>
      </c>
      <c r="AY113" s="25" t="s">
        <v>141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5" t="s">
        <v>79</v>
      </c>
      <c r="BK113" s="214">
        <f>ROUND(I113*H113,2)</f>
        <v>0</v>
      </c>
      <c r="BL113" s="25" t="s">
        <v>149</v>
      </c>
      <c r="BM113" s="25" t="s">
        <v>487</v>
      </c>
    </row>
    <row r="114" s="1" customFormat="1" ht="16.5" customHeight="1">
      <c r="B114" s="202"/>
      <c r="C114" s="203" t="s">
        <v>200</v>
      </c>
      <c r="D114" s="203" t="s">
        <v>144</v>
      </c>
      <c r="E114" s="204" t="s">
        <v>237</v>
      </c>
      <c r="F114" s="205" t="s">
        <v>238</v>
      </c>
      <c r="G114" s="206" t="s">
        <v>239</v>
      </c>
      <c r="H114" s="207">
        <v>20.738</v>
      </c>
      <c r="I114" s="208"/>
      <c r="J114" s="209">
        <f>ROUND(I114*H114,2)</f>
        <v>0</v>
      </c>
      <c r="K114" s="205" t="s">
        <v>148</v>
      </c>
      <c r="L114" s="47"/>
      <c r="M114" s="210" t="s">
        <v>5</v>
      </c>
      <c r="N114" s="211" t="s">
        <v>42</v>
      </c>
      <c r="O114" s="48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5" t="s">
        <v>149</v>
      </c>
      <c r="AT114" s="25" t="s">
        <v>144</v>
      </c>
      <c r="AU114" s="25" t="s">
        <v>150</v>
      </c>
      <c r="AY114" s="25" t="s">
        <v>141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5" t="s">
        <v>79</v>
      </c>
      <c r="BK114" s="214">
        <f>ROUND(I114*H114,2)</f>
        <v>0</v>
      </c>
      <c r="BL114" s="25" t="s">
        <v>149</v>
      </c>
      <c r="BM114" s="25" t="s">
        <v>488</v>
      </c>
    </row>
    <row r="115" s="11" customFormat="1">
      <c r="B115" s="215"/>
      <c r="D115" s="216" t="s">
        <v>179</v>
      </c>
      <c r="E115" s="217" t="s">
        <v>5</v>
      </c>
      <c r="F115" s="218" t="s">
        <v>489</v>
      </c>
      <c r="H115" s="219">
        <v>20.738</v>
      </c>
      <c r="I115" s="220"/>
      <c r="L115" s="215"/>
      <c r="M115" s="221"/>
      <c r="N115" s="222"/>
      <c r="O115" s="222"/>
      <c r="P115" s="222"/>
      <c r="Q115" s="222"/>
      <c r="R115" s="222"/>
      <c r="S115" s="222"/>
      <c r="T115" s="223"/>
      <c r="AT115" s="217" t="s">
        <v>179</v>
      </c>
      <c r="AU115" s="217" t="s">
        <v>150</v>
      </c>
      <c r="AV115" s="11" t="s">
        <v>81</v>
      </c>
      <c r="AW115" s="11" t="s">
        <v>35</v>
      </c>
      <c r="AX115" s="11" t="s">
        <v>79</v>
      </c>
      <c r="AY115" s="217" t="s">
        <v>141</v>
      </c>
    </row>
    <row r="116" s="10" customFormat="1" ht="22.32" customHeight="1">
      <c r="B116" s="189"/>
      <c r="D116" s="190" t="s">
        <v>70</v>
      </c>
      <c r="E116" s="200" t="s">
        <v>81</v>
      </c>
      <c r="F116" s="200" t="s">
        <v>490</v>
      </c>
      <c r="I116" s="192"/>
      <c r="J116" s="201">
        <f>BK116</f>
        <v>0</v>
      </c>
      <c r="L116" s="189"/>
      <c r="M116" s="194"/>
      <c r="N116" s="195"/>
      <c r="O116" s="195"/>
      <c r="P116" s="196">
        <f>SUM(P117:P122)</f>
        <v>0</v>
      </c>
      <c r="Q116" s="195"/>
      <c r="R116" s="196">
        <f>SUM(R117:R122)</f>
        <v>63.388067590000006</v>
      </c>
      <c r="S116" s="195"/>
      <c r="T116" s="197">
        <f>SUM(T117:T122)</f>
        <v>0</v>
      </c>
      <c r="AR116" s="190" t="s">
        <v>79</v>
      </c>
      <c r="AT116" s="198" t="s">
        <v>70</v>
      </c>
      <c r="AU116" s="198" t="s">
        <v>81</v>
      </c>
      <c r="AY116" s="190" t="s">
        <v>141</v>
      </c>
      <c r="BK116" s="199">
        <f>SUM(BK117:BK122)</f>
        <v>0</v>
      </c>
    </row>
    <row r="117" s="1" customFormat="1" ht="25.5" customHeight="1">
      <c r="B117" s="202"/>
      <c r="C117" s="203" t="s">
        <v>205</v>
      </c>
      <c r="D117" s="203" t="s">
        <v>144</v>
      </c>
      <c r="E117" s="204" t="s">
        <v>491</v>
      </c>
      <c r="F117" s="205" t="s">
        <v>492</v>
      </c>
      <c r="G117" s="206" t="s">
        <v>177</v>
      </c>
      <c r="H117" s="207">
        <v>5.3179999999999996</v>
      </c>
      <c r="I117" s="208"/>
      <c r="J117" s="209">
        <f>ROUND(I117*H117,2)</f>
        <v>0</v>
      </c>
      <c r="K117" s="205" t="s">
        <v>148</v>
      </c>
      <c r="L117" s="47"/>
      <c r="M117" s="210" t="s">
        <v>5</v>
      </c>
      <c r="N117" s="211" t="s">
        <v>42</v>
      </c>
      <c r="O117" s="48"/>
      <c r="P117" s="212">
        <f>O117*H117</f>
        <v>0</v>
      </c>
      <c r="Q117" s="212">
        <v>2.1600000000000001</v>
      </c>
      <c r="R117" s="212">
        <f>Q117*H117</f>
        <v>11.486879999999999</v>
      </c>
      <c r="S117" s="212">
        <v>0</v>
      </c>
      <c r="T117" s="213">
        <f>S117*H117</f>
        <v>0</v>
      </c>
      <c r="AR117" s="25" t="s">
        <v>149</v>
      </c>
      <c r="AT117" s="25" t="s">
        <v>144</v>
      </c>
      <c r="AU117" s="25" t="s">
        <v>150</v>
      </c>
      <c r="AY117" s="25" t="s">
        <v>141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5" t="s">
        <v>79</v>
      </c>
      <c r="BK117" s="214">
        <f>ROUND(I117*H117,2)</f>
        <v>0</v>
      </c>
      <c r="BL117" s="25" t="s">
        <v>149</v>
      </c>
      <c r="BM117" s="25" t="s">
        <v>493</v>
      </c>
    </row>
    <row r="118" s="11" customFormat="1">
      <c r="B118" s="215"/>
      <c r="D118" s="216" t="s">
        <v>179</v>
      </c>
      <c r="E118" s="217" t="s">
        <v>5</v>
      </c>
      <c r="F118" s="218" t="s">
        <v>494</v>
      </c>
      <c r="H118" s="219">
        <v>5.3179999999999996</v>
      </c>
      <c r="I118" s="220"/>
      <c r="L118" s="215"/>
      <c r="M118" s="221"/>
      <c r="N118" s="222"/>
      <c r="O118" s="222"/>
      <c r="P118" s="222"/>
      <c r="Q118" s="222"/>
      <c r="R118" s="222"/>
      <c r="S118" s="222"/>
      <c r="T118" s="223"/>
      <c r="AT118" s="217" t="s">
        <v>179</v>
      </c>
      <c r="AU118" s="217" t="s">
        <v>150</v>
      </c>
      <c r="AV118" s="11" t="s">
        <v>81</v>
      </c>
      <c r="AW118" s="11" t="s">
        <v>35</v>
      </c>
      <c r="AX118" s="11" t="s">
        <v>79</v>
      </c>
      <c r="AY118" s="217" t="s">
        <v>141</v>
      </c>
    </row>
    <row r="119" s="1" customFormat="1" ht="16.5" customHeight="1">
      <c r="B119" s="202"/>
      <c r="C119" s="203" t="s">
        <v>11</v>
      </c>
      <c r="D119" s="203" t="s">
        <v>144</v>
      </c>
      <c r="E119" s="204" t="s">
        <v>495</v>
      </c>
      <c r="F119" s="205" t="s">
        <v>496</v>
      </c>
      <c r="G119" s="206" t="s">
        <v>177</v>
      </c>
      <c r="H119" s="207">
        <v>17.725000000000001</v>
      </c>
      <c r="I119" s="208"/>
      <c r="J119" s="209">
        <f>ROUND(I119*H119,2)</f>
        <v>0</v>
      </c>
      <c r="K119" s="205" t="s">
        <v>148</v>
      </c>
      <c r="L119" s="47"/>
      <c r="M119" s="210" t="s">
        <v>5</v>
      </c>
      <c r="N119" s="211" t="s">
        <v>42</v>
      </c>
      <c r="O119" s="48"/>
      <c r="P119" s="212">
        <f>O119*H119</f>
        <v>0</v>
      </c>
      <c r="Q119" s="212">
        <v>2.45329</v>
      </c>
      <c r="R119" s="212">
        <f>Q119*H119</f>
        <v>43.484565250000003</v>
      </c>
      <c r="S119" s="212">
        <v>0</v>
      </c>
      <c r="T119" s="213">
        <f>S119*H119</f>
        <v>0</v>
      </c>
      <c r="AR119" s="25" t="s">
        <v>149</v>
      </c>
      <c r="AT119" s="25" t="s">
        <v>144</v>
      </c>
      <c r="AU119" s="25" t="s">
        <v>150</v>
      </c>
      <c r="AY119" s="25" t="s">
        <v>141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5" t="s">
        <v>79</v>
      </c>
      <c r="BK119" s="214">
        <f>ROUND(I119*H119,2)</f>
        <v>0</v>
      </c>
      <c r="BL119" s="25" t="s">
        <v>149</v>
      </c>
      <c r="BM119" s="25" t="s">
        <v>497</v>
      </c>
    </row>
    <row r="120" s="1" customFormat="1" ht="16.5" customHeight="1">
      <c r="B120" s="202"/>
      <c r="C120" s="203" t="s">
        <v>215</v>
      </c>
      <c r="D120" s="203" t="s">
        <v>144</v>
      </c>
      <c r="E120" s="204" t="s">
        <v>498</v>
      </c>
      <c r="F120" s="205" t="s">
        <v>499</v>
      </c>
      <c r="G120" s="206" t="s">
        <v>239</v>
      </c>
      <c r="H120" s="207">
        <v>1.1459999999999999</v>
      </c>
      <c r="I120" s="208"/>
      <c r="J120" s="209">
        <f>ROUND(I120*H120,2)</f>
        <v>0</v>
      </c>
      <c r="K120" s="205" t="s">
        <v>148</v>
      </c>
      <c r="L120" s="47"/>
      <c r="M120" s="210" t="s">
        <v>5</v>
      </c>
      <c r="N120" s="211" t="s">
        <v>42</v>
      </c>
      <c r="O120" s="48"/>
      <c r="P120" s="212">
        <f>O120*H120</f>
        <v>0</v>
      </c>
      <c r="Q120" s="212">
        <v>1.0601700000000001</v>
      </c>
      <c r="R120" s="212">
        <f>Q120*H120</f>
        <v>1.21495482</v>
      </c>
      <c r="S120" s="212">
        <v>0</v>
      </c>
      <c r="T120" s="213">
        <f>S120*H120</f>
        <v>0</v>
      </c>
      <c r="AR120" s="25" t="s">
        <v>149</v>
      </c>
      <c r="AT120" s="25" t="s">
        <v>144</v>
      </c>
      <c r="AU120" s="25" t="s">
        <v>150</v>
      </c>
      <c r="AY120" s="25" t="s">
        <v>141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5" t="s">
        <v>79</v>
      </c>
      <c r="BK120" s="214">
        <f>ROUND(I120*H120,2)</f>
        <v>0</v>
      </c>
      <c r="BL120" s="25" t="s">
        <v>149</v>
      </c>
      <c r="BM120" s="25" t="s">
        <v>500</v>
      </c>
    </row>
    <row r="121" s="1" customFormat="1" ht="25.5" customHeight="1">
      <c r="B121" s="202"/>
      <c r="C121" s="203" t="s">
        <v>219</v>
      </c>
      <c r="D121" s="203" t="s">
        <v>144</v>
      </c>
      <c r="E121" s="204" t="s">
        <v>501</v>
      </c>
      <c r="F121" s="205" t="s">
        <v>502</v>
      </c>
      <c r="G121" s="206" t="s">
        <v>177</v>
      </c>
      <c r="H121" s="207">
        <v>2.8559999999999999</v>
      </c>
      <c r="I121" s="208"/>
      <c r="J121" s="209">
        <f>ROUND(I121*H121,2)</f>
        <v>0</v>
      </c>
      <c r="K121" s="205" t="s">
        <v>467</v>
      </c>
      <c r="L121" s="47"/>
      <c r="M121" s="210" t="s">
        <v>5</v>
      </c>
      <c r="N121" s="211" t="s">
        <v>42</v>
      </c>
      <c r="O121" s="48"/>
      <c r="P121" s="212">
        <f>O121*H121</f>
        <v>0</v>
      </c>
      <c r="Q121" s="212">
        <v>2.45329</v>
      </c>
      <c r="R121" s="212">
        <f>Q121*H121</f>
        <v>7.0065962399999995</v>
      </c>
      <c r="S121" s="212">
        <v>0</v>
      </c>
      <c r="T121" s="213">
        <f>S121*H121</f>
        <v>0</v>
      </c>
      <c r="AR121" s="25" t="s">
        <v>149</v>
      </c>
      <c r="AT121" s="25" t="s">
        <v>144</v>
      </c>
      <c r="AU121" s="25" t="s">
        <v>150</v>
      </c>
      <c r="AY121" s="25" t="s">
        <v>141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5" t="s">
        <v>79</v>
      </c>
      <c r="BK121" s="214">
        <f>ROUND(I121*H121,2)</f>
        <v>0</v>
      </c>
      <c r="BL121" s="25" t="s">
        <v>149</v>
      </c>
      <c r="BM121" s="25" t="s">
        <v>503</v>
      </c>
    </row>
    <row r="122" s="1" customFormat="1" ht="16.5" customHeight="1">
      <c r="B122" s="202"/>
      <c r="C122" s="203" t="s">
        <v>224</v>
      </c>
      <c r="D122" s="203" t="s">
        <v>144</v>
      </c>
      <c r="E122" s="204" t="s">
        <v>504</v>
      </c>
      <c r="F122" s="205" t="s">
        <v>505</v>
      </c>
      <c r="G122" s="206" t="s">
        <v>239</v>
      </c>
      <c r="H122" s="207">
        <v>0.184</v>
      </c>
      <c r="I122" s="208"/>
      <c r="J122" s="209">
        <f>ROUND(I122*H122,2)</f>
        <v>0</v>
      </c>
      <c r="K122" s="205" t="s">
        <v>148</v>
      </c>
      <c r="L122" s="47"/>
      <c r="M122" s="210" t="s">
        <v>5</v>
      </c>
      <c r="N122" s="211" t="s">
        <v>42</v>
      </c>
      <c r="O122" s="48"/>
      <c r="P122" s="212">
        <f>O122*H122</f>
        <v>0</v>
      </c>
      <c r="Q122" s="212">
        <v>1.0601700000000001</v>
      </c>
      <c r="R122" s="212">
        <f>Q122*H122</f>
        <v>0.19507128000000001</v>
      </c>
      <c r="S122" s="212">
        <v>0</v>
      </c>
      <c r="T122" s="213">
        <f>S122*H122</f>
        <v>0</v>
      </c>
      <c r="AR122" s="25" t="s">
        <v>149</v>
      </c>
      <c r="AT122" s="25" t="s">
        <v>144</v>
      </c>
      <c r="AU122" s="25" t="s">
        <v>150</v>
      </c>
      <c r="AY122" s="25" t="s">
        <v>141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5" t="s">
        <v>79</v>
      </c>
      <c r="BK122" s="214">
        <f>ROUND(I122*H122,2)</f>
        <v>0</v>
      </c>
      <c r="BL122" s="25" t="s">
        <v>149</v>
      </c>
      <c r="BM122" s="25" t="s">
        <v>506</v>
      </c>
    </row>
    <row r="123" s="10" customFormat="1" ht="22.32" customHeight="1">
      <c r="B123" s="189"/>
      <c r="D123" s="190" t="s">
        <v>70</v>
      </c>
      <c r="E123" s="200" t="s">
        <v>150</v>
      </c>
      <c r="F123" s="200" t="s">
        <v>507</v>
      </c>
      <c r="I123" s="192"/>
      <c r="J123" s="201">
        <f>BK123</f>
        <v>0</v>
      </c>
      <c r="L123" s="189"/>
      <c r="M123" s="194"/>
      <c r="N123" s="195"/>
      <c r="O123" s="195"/>
      <c r="P123" s="196">
        <f>SUM(P124:P127)</f>
        <v>0</v>
      </c>
      <c r="Q123" s="195"/>
      <c r="R123" s="196">
        <f>SUM(R124:R127)</f>
        <v>1.5621476999999999</v>
      </c>
      <c r="S123" s="195"/>
      <c r="T123" s="197">
        <f>SUM(T124:T127)</f>
        <v>0</v>
      </c>
      <c r="AR123" s="190" t="s">
        <v>79</v>
      </c>
      <c r="AT123" s="198" t="s">
        <v>70</v>
      </c>
      <c r="AU123" s="198" t="s">
        <v>81</v>
      </c>
      <c r="AY123" s="190" t="s">
        <v>141</v>
      </c>
      <c r="BK123" s="199">
        <f>SUM(BK124:BK127)</f>
        <v>0</v>
      </c>
    </row>
    <row r="124" s="1" customFormat="1" ht="16.5" customHeight="1">
      <c r="B124" s="202"/>
      <c r="C124" s="203" t="s">
        <v>228</v>
      </c>
      <c r="D124" s="203" t="s">
        <v>144</v>
      </c>
      <c r="E124" s="204" t="s">
        <v>508</v>
      </c>
      <c r="F124" s="205" t="s">
        <v>509</v>
      </c>
      <c r="G124" s="206" t="s">
        <v>177</v>
      </c>
      <c r="H124" s="207">
        <v>21.637</v>
      </c>
      <c r="I124" s="208"/>
      <c r="J124" s="209">
        <f>ROUND(I124*H124,2)</f>
        <v>0</v>
      </c>
      <c r="K124" s="205" t="s">
        <v>148</v>
      </c>
      <c r="L124" s="47"/>
      <c r="M124" s="210" t="s">
        <v>5</v>
      </c>
      <c r="N124" s="211" t="s">
        <v>42</v>
      </c>
      <c r="O124" s="48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5" t="s">
        <v>149</v>
      </c>
      <c r="AT124" s="25" t="s">
        <v>144</v>
      </c>
      <c r="AU124" s="25" t="s">
        <v>150</v>
      </c>
      <c r="AY124" s="25" t="s">
        <v>141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5" t="s">
        <v>79</v>
      </c>
      <c r="BK124" s="214">
        <f>ROUND(I124*H124,2)</f>
        <v>0</v>
      </c>
      <c r="BL124" s="25" t="s">
        <v>149</v>
      </c>
      <c r="BM124" s="25" t="s">
        <v>510</v>
      </c>
    </row>
    <row r="125" s="1" customFormat="1" ht="16.5" customHeight="1">
      <c r="B125" s="202"/>
      <c r="C125" s="203" t="s">
        <v>233</v>
      </c>
      <c r="D125" s="203" t="s">
        <v>144</v>
      </c>
      <c r="E125" s="204" t="s">
        <v>511</v>
      </c>
      <c r="F125" s="205" t="s">
        <v>512</v>
      </c>
      <c r="G125" s="206" t="s">
        <v>147</v>
      </c>
      <c r="H125" s="207">
        <v>43.273000000000003</v>
      </c>
      <c r="I125" s="208"/>
      <c r="J125" s="209">
        <f>ROUND(I125*H125,2)</f>
        <v>0</v>
      </c>
      <c r="K125" s="205" t="s">
        <v>148</v>
      </c>
      <c r="L125" s="47"/>
      <c r="M125" s="210" t="s">
        <v>5</v>
      </c>
      <c r="N125" s="211" t="s">
        <v>42</v>
      </c>
      <c r="O125" s="48"/>
      <c r="P125" s="212">
        <f>O125*H125</f>
        <v>0</v>
      </c>
      <c r="Q125" s="212">
        <v>0.0023700000000000001</v>
      </c>
      <c r="R125" s="212">
        <f>Q125*H125</f>
        <v>0.10255701000000002</v>
      </c>
      <c r="S125" s="212">
        <v>0</v>
      </c>
      <c r="T125" s="213">
        <f>S125*H125</f>
        <v>0</v>
      </c>
      <c r="AR125" s="25" t="s">
        <v>149</v>
      </c>
      <c r="AT125" s="25" t="s">
        <v>144</v>
      </c>
      <c r="AU125" s="25" t="s">
        <v>150</v>
      </c>
      <c r="AY125" s="25" t="s">
        <v>141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5" t="s">
        <v>79</v>
      </c>
      <c r="BK125" s="214">
        <f>ROUND(I125*H125,2)</f>
        <v>0</v>
      </c>
      <c r="BL125" s="25" t="s">
        <v>149</v>
      </c>
      <c r="BM125" s="25" t="s">
        <v>513</v>
      </c>
    </row>
    <row r="126" s="1" customFormat="1" ht="16.5" customHeight="1">
      <c r="B126" s="202"/>
      <c r="C126" s="203" t="s">
        <v>10</v>
      </c>
      <c r="D126" s="203" t="s">
        <v>144</v>
      </c>
      <c r="E126" s="204" t="s">
        <v>514</v>
      </c>
      <c r="F126" s="205" t="s">
        <v>515</v>
      </c>
      <c r="G126" s="206" t="s">
        <v>147</v>
      </c>
      <c r="H126" s="207">
        <v>43.273000000000003</v>
      </c>
      <c r="I126" s="208"/>
      <c r="J126" s="209">
        <f>ROUND(I126*H126,2)</f>
        <v>0</v>
      </c>
      <c r="K126" s="205" t="s">
        <v>148</v>
      </c>
      <c r="L126" s="47"/>
      <c r="M126" s="210" t="s">
        <v>5</v>
      </c>
      <c r="N126" s="211" t="s">
        <v>42</v>
      </c>
      <c r="O126" s="48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5" t="s">
        <v>149</v>
      </c>
      <c r="AT126" s="25" t="s">
        <v>144</v>
      </c>
      <c r="AU126" s="25" t="s">
        <v>150</v>
      </c>
      <c r="AY126" s="25" t="s">
        <v>141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5" t="s">
        <v>79</v>
      </c>
      <c r="BK126" s="214">
        <f>ROUND(I126*H126,2)</f>
        <v>0</v>
      </c>
      <c r="BL126" s="25" t="s">
        <v>149</v>
      </c>
      <c r="BM126" s="25" t="s">
        <v>516</v>
      </c>
    </row>
    <row r="127" s="1" customFormat="1" ht="16.5" customHeight="1">
      <c r="B127" s="202"/>
      <c r="C127" s="203" t="s">
        <v>242</v>
      </c>
      <c r="D127" s="203" t="s">
        <v>144</v>
      </c>
      <c r="E127" s="204" t="s">
        <v>517</v>
      </c>
      <c r="F127" s="205" t="s">
        <v>518</v>
      </c>
      <c r="G127" s="206" t="s">
        <v>239</v>
      </c>
      <c r="H127" s="207">
        <v>1.399</v>
      </c>
      <c r="I127" s="208"/>
      <c r="J127" s="209">
        <f>ROUND(I127*H127,2)</f>
        <v>0</v>
      </c>
      <c r="K127" s="205" t="s">
        <v>148</v>
      </c>
      <c r="L127" s="47"/>
      <c r="M127" s="210" t="s">
        <v>5</v>
      </c>
      <c r="N127" s="211" t="s">
        <v>42</v>
      </c>
      <c r="O127" s="48"/>
      <c r="P127" s="212">
        <f>O127*H127</f>
        <v>0</v>
      </c>
      <c r="Q127" s="212">
        <v>1.04331</v>
      </c>
      <c r="R127" s="212">
        <f>Q127*H127</f>
        <v>1.45959069</v>
      </c>
      <c r="S127" s="212">
        <v>0</v>
      </c>
      <c r="T127" s="213">
        <f>S127*H127</f>
        <v>0</v>
      </c>
      <c r="AR127" s="25" t="s">
        <v>149</v>
      </c>
      <c r="AT127" s="25" t="s">
        <v>144</v>
      </c>
      <c r="AU127" s="25" t="s">
        <v>150</v>
      </c>
      <c r="AY127" s="25" t="s">
        <v>141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5" t="s">
        <v>79</v>
      </c>
      <c r="BK127" s="214">
        <f>ROUND(I127*H127,2)</f>
        <v>0</v>
      </c>
      <c r="BL127" s="25" t="s">
        <v>149</v>
      </c>
      <c r="BM127" s="25" t="s">
        <v>519</v>
      </c>
    </row>
    <row r="128" s="10" customFormat="1" ht="22.32" customHeight="1">
      <c r="B128" s="189"/>
      <c r="D128" s="190" t="s">
        <v>70</v>
      </c>
      <c r="E128" s="200" t="s">
        <v>434</v>
      </c>
      <c r="F128" s="200" t="s">
        <v>435</v>
      </c>
      <c r="I128" s="192"/>
      <c r="J128" s="201">
        <f>BK128</f>
        <v>0</v>
      </c>
      <c r="L128" s="189"/>
      <c r="M128" s="194"/>
      <c r="N128" s="195"/>
      <c r="O128" s="195"/>
      <c r="P128" s="196">
        <f>P129</f>
        <v>0</v>
      </c>
      <c r="Q128" s="195"/>
      <c r="R128" s="196">
        <f>R129</f>
        <v>0</v>
      </c>
      <c r="S128" s="195"/>
      <c r="T128" s="197">
        <f>T129</f>
        <v>0</v>
      </c>
      <c r="AR128" s="190" t="s">
        <v>79</v>
      </c>
      <c r="AT128" s="198" t="s">
        <v>70</v>
      </c>
      <c r="AU128" s="198" t="s">
        <v>81</v>
      </c>
      <c r="AY128" s="190" t="s">
        <v>141</v>
      </c>
      <c r="BK128" s="199">
        <f>BK129</f>
        <v>0</v>
      </c>
    </row>
    <row r="129" s="1" customFormat="1" ht="16.5" customHeight="1">
      <c r="B129" s="202"/>
      <c r="C129" s="203" t="s">
        <v>247</v>
      </c>
      <c r="D129" s="203" t="s">
        <v>144</v>
      </c>
      <c r="E129" s="204" t="s">
        <v>520</v>
      </c>
      <c r="F129" s="205" t="s">
        <v>521</v>
      </c>
      <c r="G129" s="206" t="s">
        <v>239</v>
      </c>
      <c r="H129" s="207">
        <v>77.037000000000006</v>
      </c>
      <c r="I129" s="208"/>
      <c r="J129" s="209">
        <f>ROUND(I129*H129,2)</f>
        <v>0</v>
      </c>
      <c r="K129" s="205" t="s">
        <v>467</v>
      </c>
      <c r="L129" s="47"/>
      <c r="M129" s="210" t="s">
        <v>5</v>
      </c>
      <c r="N129" s="211" t="s">
        <v>42</v>
      </c>
      <c r="O129" s="48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5" t="s">
        <v>149</v>
      </c>
      <c r="AT129" s="25" t="s">
        <v>144</v>
      </c>
      <c r="AU129" s="25" t="s">
        <v>150</v>
      </c>
      <c r="AY129" s="25" t="s">
        <v>141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5" t="s">
        <v>79</v>
      </c>
      <c r="BK129" s="214">
        <f>ROUND(I129*H129,2)</f>
        <v>0</v>
      </c>
      <c r="BL129" s="25" t="s">
        <v>149</v>
      </c>
      <c r="BM129" s="25" t="s">
        <v>522</v>
      </c>
    </row>
    <row r="130" s="10" customFormat="1" ht="22.32" customHeight="1">
      <c r="B130" s="189"/>
      <c r="D130" s="190" t="s">
        <v>70</v>
      </c>
      <c r="E130" s="200" t="s">
        <v>523</v>
      </c>
      <c r="F130" s="200" t="s">
        <v>524</v>
      </c>
      <c r="I130" s="192"/>
      <c r="J130" s="201">
        <f>BK130</f>
        <v>0</v>
      </c>
      <c r="L130" s="189"/>
      <c r="M130" s="194"/>
      <c r="N130" s="195"/>
      <c r="O130" s="195"/>
      <c r="P130" s="196">
        <f>SUM(P131:P143)</f>
        <v>0</v>
      </c>
      <c r="Q130" s="195"/>
      <c r="R130" s="196">
        <f>SUM(R131:R143)</f>
        <v>0.41714967999999997</v>
      </c>
      <c r="S130" s="195"/>
      <c r="T130" s="197">
        <f>SUM(T131:T143)</f>
        <v>0</v>
      </c>
      <c r="AR130" s="190" t="s">
        <v>81</v>
      </c>
      <c r="AT130" s="198" t="s">
        <v>70</v>
      </c>
      <c r="AU130" s="198" t="s">
        <v>81</v>
      </c>
      <c r="AY130" s="190" t="s">
        <v>141</v>
      </c>
      <c r="BK130" s="199">
        <f>SUM(BK131:BK143)</f>
        <v>0</v>
      </c>
    </row>
    <row r="131" s="1" customFormat="1" ht="25.5" customHeight="1">
      <c r="B131" s="202"/>
      <c r="C131" s="203" t="s">
        <v>252</v>
      </c>
      <c r="D131" s="203" t="s">
        <v>144</v>
      </c>
      <c r="E131" s="204" t="s">
        <v>525</v>
      </c>
      <c r="F131" s="205" t="s">
        <v>526</v>
      </c>
      <c r="G131" s="206" t="s">
        <v>147</v>
      </c>
      <c r="H131" s="207">
        <v>35.450000000000003</v>
      </c>
      <c r="I131" s="208"/>
      <c r="J131" s="209">
        <f>ROUND(I131*H131,2)</f>
        <v>0</v>
      </c>
      <c r="K131" s="205" t="s">
        <v>148</v>
      </c>
      <c r="L131" s="47"/>
      <c r="M131" s="210" t="s">
        <v>5</v>
      </c>
      <c r="N131" s="211" t="s">
        <v>42</v>
      </c>
      <c r="O131" s="48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5" t="s">
        <v>215</v>
      </c>
      <c r="AT131" s="25" t="s">
        <v>144</v>
      </c>
      <c r="AU131" s="25" t="s">
        <v>150</v>
      </c>
      <c r="AY131" s="25" t="s">
        <v>141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5" t="s">
        <v>79</v>
      </c>
      <c r="BK131" s="214">
        <f>ROUND(I131*H131,2)</f>
        <v>0</v>
      </c>
      <c r="BL131" s="25" t="s">
        <v>215</v>
      </c>
      <c r="BM131" s="25" t="s">
        <v>527</v>
      </c>
    </row>
    <row r="132" s="1" customFormat="1" ht="16.5" customHeight="1">
      <c r="B132" s="202"/>
      <c r="C132" s="232" t="s">
        <v>257</v>
      </c>
      <c r="D132" s="232" t="s">
        <v>311</v>
      </c>
      <c r="E132" s="233" t="s">
        <v>528</v>
      </c>
      <c r="F132" s="234" t="s">
        <v>529</v>
      </c>
      <c r="G132" s="235" t="s">
        <v>239</v>
      </c>
      <c r="H132" s="236">
        <v>0.010999999999999999</v>
      </c>
      <c r="I132" s="237"/>
      <c r="J132" s="238">
        <f>ROUND(I132*H132,2)</f>
        <v>0</v>
      </c>
      <c r="K132" s="234" t="s">
        <v>148</v>
      </c>
      <c r="L132" s="239"/>
      <c r="M132" s="240" t="s">
        <v>5</v>
      </c>
      <c r="N132" s="241" t="s">
        <v>42</v>
      </c>
      <c r="O132" s="48"/>
      <c r="P132" s="212">
        <f>O132*H132</f>
        <v>0</v>
      </c>
      <c r="Q132" s="212">
        <v>1</v>
      </c>
      <c r="R132" s="212">
        <f>Q132*H132</f>
        <v>0.010999999999999999</v>
      </c>
      <c r="S132" s="212">
        <v>0</v>
      </c>
      <c r="T132" s="213">
        <f>S132*H132</f>
        <v>0</v>
      </c>
      <c r="AR132" s="25" t="s">
        <v>292</v>
      </c>
      <c r="AT132" s="25" t="s">
        <v>311</v>
      </c>
      <c r="AU132" s="25" t="s">
        <v>150</v>
      </c>
      <c r="AY132" s="25" t="s">
        <v>141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5" t="s">
        <v>79</v>
      </c>
      <c r="BK132" s="214">
        <f>ROUND(I132*H132,2)</f>
        <v>0</v>
      </c>
      <c r="BL132" s="25" t="s">
        <v>215</v>
      </c>
      <c r="BM132" s="25" t="s">
        <v>530</v>
      </c>
    </row>
    <row r="133" s="11" customFormat="1">
      <c r="B133" s="215"/>
      <c r="D133" s="216" t="s">
        <v>179</v>
      </c>
      <c r="F133" s="218" t="s">
        <v>531</v>
      </c>
      <c r="H133" s="219">
        <v>0.010999999999999999</v>
      </c>
      <c r="I133" s="220"/>
      <c r="L133" s="215"/>
      <c r="M133" s="221"/>
      <c r="N133" s="222"/>
      <c r="O133" s="222"/>
      <c r="P133" s="222"/>
      <c r="Q133" s="222"/>
      <c r="R133" s="222"/>
      <c r="S133" s="222"/>
      <c r="T133" s="223"/>
      <c r="AT133" s="217" t="s">
        <v>179</v>
      </c>
      <c r="AU133" s="217" t="s">
        <v>150</v>
      </c>
      <c r="AV133" s="11" t="s">
        <v>81</v>
      </c>
      <c r="AW133" s="11" t="s">
        <v>6</v>
      </c>
      <c r="AX133" s="11" t="s">
        <v>79</v>
      </c>
      <c r="AY133" s="217" t="s">
        <v>141</v>
      </c>
    </row>
    <row r="134" s="1" customFormat="1" ht="16.5" customHeight="1">
      <c r="B134" s="202"/>
      <c r="C134" s="203" t="s">
        <v>261</v>
      </c>
      <c r="D134" s="203" t="s">
        <v>144</v>
      </c>
      <c r="E134" s="204" t="s">
        <v>532</v>
      </c>
      <c r="F134" s="205" t="s">
        <v>533</v>
      </c>
      <c r="G134" s="206" t="s">
        <v>147</v>
      </c>
      <c r="H134" s="207">
        <v>43.273000000000003</v>
      </c>
      <c r="I134" s="208"/>
      <c r="J134" s="209">
        <f>ROUND(I134*H134,2)</f>
        <v>0</v>
      </c>
      <c r="K134" s="205" t="s">
        <v>148</v>
      </c>
      <c r="L134" s="47"/>
      <c r="M134" s="210" t="s">
        <v>5</v>
      </c>
      <c r="N134" s="211" t="s">
        <v>42</v>
      </c>
      <c r="O134" s="48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5" t="s">
        <v>215</v>
      </c>
      <c r="AT134" s="25" t="s">
        <v>144</v>
      </c>
      <c r="AU134" s="25" t="s">
        <v>150</v>
      </c>
      <c r="AY134" s="25" t="s">
        <v>141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5" t="s">
        <v>79</v>
      </c>
      <c r="BK134" s="214">
        <f>ROUND(I134*H134,2)</f>
        <v>0</v>
      </c>
      <c r="BL134" s="25" t="s">
        <v>215</v>
      </c>
      <c r="BM134" s="25" t="s">
        <v>534</v>
      </c>
    </row>
    <row r="135" s="1" customFormat="1" ht="16.5" customHeight="1">
      <c r="B135" s="202"/>
      <c r="C135" s="232" t="s">
        <v>266</v>
      </c>
      <c r="D135" s="232" t="s">
        <v>311</v>
      </c>
      <c r="E135" s="233" t="s">
        <v>528</v>
      </c>
      <c r="F135" s="234" t="s">
        <v>529</v>
      </c>
      <c r="G135" s="235" t="s">
        <v>239</v>
      </c>
      <c r="H135" s="236">
        <v>0.014999999999999999</v>
      </c>
      <c r="I135" s="237"/>
      <c r="J135" s="238">
        <f>ROUND(I135*H135,2)</f>
        <v>0</v>
      </c>
      <c r="K135" s="234" t="s">
        <v>148</v>
      </c>
      <c r="L135" s="239"/>
      <c r="M135" s="240" t="s">
        <v>5</v>
      </c>
      <c r="N135" s="241" t="s">
        <v>42</v>
      </c>
      <c r="O135" s="48"/>
      <c r="P135" s="212">
        <f>O135*H135</f>
        <v>0</v>
      </c>
      <c r="Q135" s="212">
        <v>1</v>
      </c>
      <c r="R135" s="212">
        <f>Q135*H135</f>
        <v>0.014999999999999999</v>
      </c>
      <c r="S135" s="212">
        <v>0</v>
      </c>
      <c r="T135" s="213">
        <f>S135*H135</f>
        <v>0</v>
      </c>
      <c r="AR135" s="25" t="s">
        <v>292</v>
      </c>
      <c r="AT135" s="25" t="s">
        <v>311</v>
      </c>
      <c r="AU135" s="25" t="s">
        <v>150</v>
      </c>
      <c r="AY135" s="25" t="s">
        <v>141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5" t="s">
        <v>79</v>
      </c>
      <c r="BK135" s="214">
        <f>ROUND(I135*H135,2)</f>
        <v>0</v>
      </c>
      <c r="BL135" s="25" t="s">
        <v>215</v>
      </c>
      <c r="BM135" s="25" t="s">
        <v>535</v>
      </c>
    </row>
    <row r="136" s="11" customFormat="1">
      <c r="B136" s="215"/>
      <c r="D136" s="216" t="s">
        <v>179</v>
      </c>
      <c r="F136" s="218" t="s">
        <v>536</v>
      </c>
      <c r="H136" s="219">
        <v>0.014999999999999999</v>
      </c>
      <c r="I136" s="220"/>
      <c r="L136" s="215"/>
      <c r="M136" s="221"/>
      <c r="N136" s="222"/>
      <c r="O136" s="222"/>
      <c r="P136" s="222"/>
      <c r="Q136" s="222"/>
      <c r="R136" s="222"/>
      <c r="S136" s="222"/>
      <c r="T136" s="223"/>
      <c r="AT136" s="217" t="s">
        <v>179</v>
      </c>
      <c r="AU136" s="217" t="s">
        <v>150</v>
      </c>
      <c r="AV136" s="11" t="s">
        <v>81</v>
      </c>
      <c r="AW136" s="11" t="s">
        <v>6</v>
      </c>
      <c r="AX136" s="11" t="s">
        <v>79</v>
      </c>
      <c r="AY136" s="217" t="s">
        <v>141</v>
      </c>
    </row>
    <row r="137" s="1" customFormat="1" ht="16.5" customHeight="1">
      <c r="B137" s="202"/>
      <c r="C137" s="203" t="s">
        <v>272</v>
      </c>
      <c r="D137" s="203" t="s">
        <v>144</v>
      </c>
      <c r="E137" s="204" t="s">
        <v>537</v>
      </c>
      <c r="F137" s="205" t="s">
        <v>538</v>
      </c>
      <c r="G137" s="206" t="s">
        <v>147</v>
      </c>
      <c r="H137" s="207">
        <v>35.450000000000003</v>
      </c>
      <c r="I137" s="208"/>
      <c r="J137" s="209">
        <f>ROUND(I137*H137,2)</f>
        <v>0</v>
      </c>
      <c r="K137" s="205" t="s">
        <v>148</v>
      </c>
      <c r="L137" s="47"/>
      <c r="M137" s="210" t="s">
        <v>5</v>
      </c>
      <c r="N137" s="211" t="s">
        <v>42</v>
      </c>
      <c r="O137" s="48"/>
      <c r="P137" s="212">
        <f>O137*H137</f>
        <v>0</v>
      </c>
      <c r="Q137" s="212">
        <v>0.00040000000000000002</v>
      </c>
      <c r="R137" s="212">
        <f>Q137*H137</f>
        <v>0.014180000000000002</v>
      </c>
      <c r="S137" s="212">
        <v>0</v>
      </c>
      <c r="T137" s="213">
        <f>S137*H137</f>
        <v>0</v>
      </c>
      <c r="AR137" s="25" t="s">
        <v>215</v>
      </c>
      <c r="AT137" s="25" t="s">
        <v>144</v>
      </c>
      <c r="AU137" s="25" t="s">
        <v>150</v>
      </c>
      <c r="AY137" s="25" t="s">
        <v>141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5" t="s">
        <v>79</v>
      </c>
      <c r="BK137" s="214">
        <f>ROUND(I137*H137,2)</f>
        <v>0</v>
      </c>
      <c r="BL137" s="25" t="s">
        <v>215</v>
      </c>
      <c r="BM137" s="25" t="s">
        <v>539</v>
      </c>
    </row>
    <row r="138" s="1" customFormat="1" ht="16.5" customHeight="1">
      <c r="B138" s="202"/>
      <c r="C138" s="232" t="s">
        <v>278</v>
      </c>
      <c r="D138" s="232" t="s">
        <v>311</v>
      </c>
      <c r="E138" s="233" t="s">
        <v>540</v>
      </c>
      <c r="F138" s="234" t="s">
        <v>541</v>
      </c>
      <c r="G138" s="235" t="s">
        <v>147</v>
      </c>
      <c r="H138" s="236">
        <v>40.768000000000001</v>
      </c>
      <c r="I138" s="237"/>
      <c r="J138" s="238">
        <f>ROUND(I138*H138,2)</f>
        <v>0</v>
      </c>
      <c r="K138" s="234" t="s">
        <v>148</v>
      </c>
      <c r="L138" s="239"/>
      <c r="M138" s="240" t="s">
        <v>5</v>
      </c>
      <c r="N138" s="241" t="s">
        <v>42</v>
      </c>
      <c r="O138" s="48"/>
      <c r="P138" s="212">
        <f>O138*H138</f>
        <v>0</v>
      </c>
      <c r="Q138" s="212">
        <v>0.0038800000000000002</v>
      </c>
      <c r="R138" s="212">
        <f>Q138*H138</f>
        <v>0.15817984000000002</v>
      </c>
      <c r="S138" s="212">
        <v>0</v>
      </c>
      <c r="T138" s="213">
        <f>S138*H138</f>
        <v>0</v>
      </c>
      <c r="AR138" s="25" t="s">
        <v>292</v>
      </c>
      <c r="AT138" s="25" t="s">
        <v>311</v>
      </c>
      <c r="AU138" s="25" t="s">
        <v>150</v>
      </c>
      <c r="AY138" s="25" t="s">
        <v>141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5" t="s">
        <v>79</v>
      </c>
      <c r="BK138" s="214">
        <f>ROUND(I138*H138,2)</f>
        <v>0</v>
      </c>
      <c r="BL138" s="25" t="s">
        <v>215</v>
      </c>
      <c r="BM138" s="25" t="s">
        <v>542</v>
      </c>
    </row>
    <row r="139" s="11" customFormat="1">
      <c r="B139" s="215"/>
      <c r="D139" s="216" t="s">
        <v>179</v>
      </c>
      <c r="F139" s="218" t="s">
        <v>543</v>
      </c>
      <c r="H139" s="219">
        <v>40.768000000000001</v>
      </c>
      <c r="I139" s="220"/>
      <c r="L139" s="215"/>
      <c r="M139" s="221"/>
      <c r="N139" s="222"/>
      <c r="O139" s="222"/>
      <c r="P139" s="222"/>
      <c r="Q139" s="222"/>
      <c r="R139" s="222"/>
      <c r="S139" s="222"/>
      <c r="T139" s="223"/>
      <c r="AT139" s="217" t="s">
        <v>179</v>
      </c>
      <c r="AU139" s="217" t="s">
        <v>150</v>
      </c>
      <c r="AV139" s="11" t="s">
        <v>81</v>
      </c>
      <c r="AW139" s="11" t="s">
        <v>6</v>
      </c>
      <c r="AX139" s="11" t="s">
        <v>79</v>
      </c>
      <c r="AY139" s="217" t="s">
        <v>141</v>
      </c>
    </row>
    <row r="140" s="1" customFormat="1" ht="16.5" customHeight="1">
      <c r="B140" s="202"/>
      <c r="C140" s="203" t="s">
        <v>284</v>
      </c>
      <c r="D140" s="203" t="s">
        <v>144</v>
      </c>
      <c r="E140" s="204" t="s">
        <v>544</v>
      </c>
      <c r="F140" s="205" t="s">
        <v>545</v>
      </c>
      <c r="G140" s="206" t="s">
        <v>147</v>
      </c>
      <c r="H140" s="207">
        <v>43.273000000000003</v>
      </c>
      <c r="I140" s="208"/>
      <c r="J140" s="209">
        <f>ROUND(I140*H140,2)</f>
        <v>0</v>
      </c>
      <c r="K140" s="205" t="s">
        <v>148</v>
      </c>
      <c r="L140" s="47"/>
      <c r="M140" s="210" t="s">
        <v>5</v>
      </c>
      <c r="N140" s="211" t="s">
        <v>42</v>
      </c>
      <c r="O140" s="48"/>
      <c r="P140" s="212">
        <f>O140*H140</f>
        <v>0</v>
      </c>
      <c r="Q140" s="212">
        <v>0.00040000000000000002</v>
      </c>
      <c r="R140" s="212">
        <f>Q140*H140</f>
        <v>0.017309200000000004</v>
      </c>
      <c r="S140" s="212">
        <v>0</v>
      </c>
      <c r="T140" s="213">
        <f>S140*H140</f>
        <v>0</v>
      </c>
      <c r="AR140" s="25" t="s">
        <v>215</v>
      </c>
      <c r="AT140" s="25" t="s">
        <v>144</v>
      </c>
      <c r="AU140" s="25" t="s">
        <v>150</v>
      </c>
      <c r="AY140" s="25" t="s">
        <v>141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5" t="s">
        <v>79</v>
      </c>
      <c r="BK140" s="214">
        <f>ROUND(I140*H140,2)</f>
        <v>0</v>
      </c>
      <c r="BL140" s="25" t="s">
        <v>215</v>
      </c>
      <c r="BM140" s="25" t="s">
        <v>546</v>
      </c>
    </row>
    <row r="141" s="1" customFormat="1" ht="16.5" customHeight="1">
      <c r="B141" s="202"/>
      <c r="C141" s="232" t="s">
        <v>288</v>
      </c>
      <c r="D141" s="232" t="s">
        <v>311</v>
      </c>
      <c r="E141" s="233" t="s">
        <v>540</v>
      </c>
      <c r="F141" s="234" t="s">
        <v>541</v>
      </c>
      <c r="G141" s="235" t="s">
        <v>147</v>
      </c>
      <c r="H141" s="236">
        <v>51.927999999999997</v>
      </c>
      <c r="I141" s="237"/>
      <c r="J141" s="238">
        <f>ROUND(I141*H141,2)</f>
        <v>0</v>
      </c>
      <c r="K141" s="234" t="s">
        <v>148</v>
      </c>
      <c r="L141" s="239"/>
      <c r="M141" s="240" t="s">
        <v>5</v>
      </c>
      <c r="N141" s="241" t="s">
        <v>42</v>
      </c>
      <c r="O141" s="48"/>
      <c r="P141" s="212">
        <f>O141*H141</f>
        <v>0</v>
      </c>
      <c r="Q141" s="212">
        <v>0.0038800000000000002</v>
      </c>
      <c r="R141" s="212">
        <f>Q141*H141</f>
        <v>0.20148063999999999</v>
      </c>
      <c r="S141" s="212">
        <v>0</v>
      </c>
      <c r="T141" s="213">
        <f>S141*H141</f>
        <v>0</v>
      </c>
      <c r="AR141" s="25" t="s">
        <v>292</v>
      </c>
      <c r="AT141" s="25" t="s">
        <v>311</v>
      </c>
      <c r="AU141" s="25" t="s">
        <v>150</v>
      </c>
      <c r="AY141" s="25" t="s">
        <v>141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5" t="s">
        <v>79</v>
      </c>
      <c r="BK141" s="214">
        <f>ROUND(I141*H141,2)</f>
        <v>0</v>
      </c>
      <c r="BL141" s="25" t="s">
        <v>215</v>
      </c>
      <c r="BM141" s="25" t="s">
        <v>547</v>
      </c>
    </row>
    <row r="142" s="11" customFormat="1">
      <c r="B142" s="215"/>
      <c r="D142" s="216" t="s">
        <v>179</v>
      </c>
      <c r="F142" s="218" t="s">
        <v>548</v>
      </c>
      <c r="H142" s="219">
        <v>51.927999999999997</v>
      </c>
      <c r="I142" s="220"/>
      <c r="L142" s="215"/>
      <c r="M142" s="221"/>
      <c r="N142" s="222"/>
      <c r="O142" s="222"/>
      <c r="P142" s="222"/>
      <c r="Q142" s="222"/>
      <c r="R142" s="222"/>
      <c r="S142" s="222"/>
      <c r="T142" s="223"/>
      <c r="AT142" s="217" t="s">
        <v>179</v>
      </c>
      <c r="AU142" s="217" t="s">
        <v>150</v>
      </c>
      <c r="AV142" s="11" t="s">
        <v>81</v>
      </c>
      <c r="AW142" s="11" t="s">
        <v>6</v>
      </c>
      <c r="AX142" s="11" t="s">
        <v>79</v>
      </c>
      <c r="AY142" s="217" t="s">
        <v>141</v>
      </c>
    </row>
    <row r="143" s="1" customFormat="1" ht="25.5" customHeight="1">
      <c r="B143" s="202"/>
      <c r="C143" s="203" t="s">
        <v>292</v>
      </c>
      <c r="D143" s="203" t="s">
        <v>144</v>
      </c>
      <c r="E143" s="204" t="s">
        <v>549</v>
      </c>
      <c r="F143" s="205" t="s">
        <v>550</v>
      </c>
      <c r="G143" s="206" t="s">
        <v>551</v>
      </c>
      <c r="H143" s="253"/>
      <c r="I143" s="208"/>
      <c r="J143" s="209">
        <f>ROUND(I143*H143,2)</f>
        <v>0</v>
      </c>
      <c r="K143" s="205" t="s">
        <v>148</v>
      </c>
      <c r="L143" s="47"/>
      <c r="M143" s="210" t="s">
        <v>5</v>
      </c>
      <c r="N143" s="211" t="s">
        <v>42</v>
      </c>
      <c r="O143" s="48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5" t="s">
        <v>215</v>
      </c>
      <c r="AT143" s="25" t="s">
        <v>144</v>
      </c>
      <c r="AU143" s="25" t="s">
        <v>150</v>
      </c>
      <c r="AY143" s="25" t="s">
        <v>141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5" t="s">
        <v>79</v>
      </c>
      <c r="BK143" s="214">
        <f>ROUND(I143*H143,2)</f>
        <v>0</v>
      </c>
      <c r="BL143" s="25" t="s">
        <v>215</v>
      </c>
      <c r="BM143" s="25" t="s">
        <v>552</v>
      </c>
    </row>
    <row r="144" s="10" customFormat="1" ht="29.88" customHeight="1">
      <c r="B144" s="189"/>
      <c r="D144" s="190" t="s">
        <v>70</v>
      </c>
      <c r="E144" s="200" t="s">
        <v>553</v>
      </c>
      <c r="F144" s="200" t="s">
        <v>554</v>
      </c>
      <c r="I144" s="192"/>
      <c r="J144" s="201">
        <f>BK144</f>
        <v>0</v>
      </c>
      <c r="L144" s="189"/>
      <c r="M144" s="194"/>
      <c r="N144" s="195"/>
      <c r="O144" s="195"/>
      <c r="P144" s="196">
        <f>P145+P169+P182+P196</f>
        <v>0</v>
      </c>
      <c r="Q144" s="195"/>
      <c r="R144" s="196">
        <f>R145+R169+R182+R196</f>
        <v>106.47776375999999</v>
      </c>
      <c r="S144" s="195"/>
      <c r="T144" s="197">
        <f>T145+T169+T182+T196</f>
        <v>0</v>
      </c>
      <c r="AR144" s="190" t="s">
        <v>79</v>
      </c>
      <c r="AT144" s="198" t="s">
        <v>70</v>
      </c>
      <c r="AU144" s="198" t="s">
        <v>79</v>
      </c>
      <c r="AY144" s="190" t="s">
        <v>141</v>
      </c>
      <c r="BK144" s="199">
        <f>BK145+BK169+BK182+BK196</f>
        <v>0</v>
      </c>
    </row>
    <row r="145" s="10" customFormat="1" ht="14.88" customHeight="1">
      <c r="B145" s="189"/>
      <c r="D145" s="190" t="s">
        <v>70</v>
      </c>
      <c r="E145" s="200" t="s">
        <v>79</v>
      </c>
      <c r="F145" s="200" t="s">
        <v>142</v>
      </c>
      <c r="I145" s="192"/>
      <c r="J145" s="201">
        <f>BK145</f>
        <v>0</v>
      </c>
      <c r="L145" s="189"/>
      <c r="M145" s="194"/>
      <c r="N145" s="195"/>
      <c r="O145" s="195"/>
      <c r="P145" s="196">
        <f>SUM(P146:P168)</f>
        <v>0</v>
      </c>
      <c r="Q145" s="195"/>
      <c r="R145" s="196">
        <f>SUM(R146:R168)</f>
        <v>7.3412800000000002</v>
      </c>
      <c r="S145" s="195"/>
      <c r="T145" s="197">
        <f>SUM(T146:T168)</f>
        <v>0</v>
      </c>
      <c r="AR145" s="190" t="s">
        <v>79</v>
      </c>
      <c r="AT145" s="198" t="s">
        <v>70</v>
      </c>
      <c r="AU145" s="198" t="s">
        <v>81</v>
      </c>
      <c r="AY145" s="190" t="s">
        <v>141</v>
      </c>
      <c r="BK145" s="199">
        <f>SUM(BK146:BK168)</f>
        <v>0</v>
      </c>
    </row>
    <row r="146" s="1" customFormat="1" ht="16.5" customHeight="1">
      <c r="B146" s="202"/>
      <c r="C146" s="203" t="s">
        <v>296</v>
      </c>
      <c r="D146" s="203" t="s">
        <v>144</v>
      </c>
      <c r="E146" s="204" t="s">
        <v>453</v>
      </c>
      <c r="F146" s="205" t="s">
        <v>454</v>
      </c>
      <c r="G146" s="206" t="s">
        <v>177</v>
      </c>
      <c r="H146" s="207">
        <v>20.199999999999999</v>
      </c>
      <c r="I146" s="208"/>
      <c r="J146" s="209">
        <f>ROUND(I146*H146,2)</f>
        <v>0</v>
      </c>
      <c r="K146" s="205" t="s">
        <v>148</v>
      </c>
      <c r="L146" s="47"/>
      <c r="M146" s="210" t="s">
        <v>5</v>
      </c>
      <c r="N146" s="211" t="s">
        <v>42</v>
      </c>
      <c r="O146" s="48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5" t="s">
        <v>149</v>
      </c>
      <c r="AT146" s="25" t="s">
        <v>144</v>
      </c>
      <c r="AU146" s="25" t="s">
        <v>150</v>
      </c>
      <c r="AY146" s="25" t="s">
        <v>141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5" t="s">
        <v>79</v>
      </c>
      <c r="BK146" s="214">
        <f>ROUND(I146*H146,2)</f>
        <v>0</v>
      </c>
      <c r="BL146" s="25" t="s">
        <v>149</v>
      </c>
      <c r="BM146" s="25" t="s">
        <v>555</v>
      </c>
    </row>
    <row r="147" s="1" customFormat="1" ht="16.5" customHeight="1">
      <c r="B147" s="202"/>
      <c r="C147" s="203" t="s">
        <v>300</v>
      </c>
      <c r="D147" s="203" t="s">
        <v>144</v>
      </c>
      <c r="E147" s="204" t="s">
        <v>556</v>
      </c>
      <c r="F147" s="205" t="s">
        <v>557</v>
      </c>
      <c r="G147" s="206" t="s">
        <v>177</v>
      </c>
      <c r="H147" s="207">
        <v>5.6200000000000001</v>
      </c>
      <c r="I147" s="208"/>
      <c r="J147" s="209">
        <f>ROUND(I147*H147,2)</f>
        <v>0</v>
      </c>
      <c r="K147" s="205" t="s">
        <v>148</v>
      </c>
      <c r="L147" s="47"/>
      <c r="M147" s="210" t="s">
        <v>5</v>
      </c>
      <c r="N147" s="211" t="s">
        <v>42</v>
      </c>
      <c r="O147" s="48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5" t="s">
        <v>149</v>
      </c>
      <c r="AT147" s="25" t="s">
        <v>144</v>
      </c>
      <c r="AU147" s="25" t="s">
        <v>150</v>
      </c>
      <c r="AY147" s="25" t="s">
        <v>141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5" t="s">
        <v>79</v>
      </c>
      <c r="BK147" s="214">
        <f>ROUND(I147*H147,2)</f>
        <v>0</v>
      </c>
      <c r="BL147" s="25" t="s">
        <v>149</v>
      </c>
      <c r="BM147" s="25" t="s">
        <v>558</v>
      </c>
    </row>
    <row r="148" s="1" customFormat="1" ht="16.5" customHeight="1">
      <c r="B148" s="202"/>
      <c r="C148" s="203" t="s">
        <v>305</v>
      </c>
      <c r="D148" s="203" t="s">
        <v>144</v>
      </c>
      <c r="E148" s="204" t="s">
        <v>559</v>
      </c>
      <c r="F148" s="205" t="s">
        <v>560</v>
      </c>
      <c r="G148" s="206" t="s">
        <v>177</v>
      </c>
      <c r="H148" s="207">
        <v>2.8100000000000001</v>
      </c>
      <c r="I148" s="208"/>
      <c r="J148" s="209">
        <f>ROUND(I148*H148,2)</f>
        <v>0</v>
      </c>
      <c r="K148" s="205" t="s">
        <v>148</v>
      </c>
      <c r="L148" s="47"/>
      <c r="M148" s="210" t="s">
        <v>5</v>
      </c>
      <c r="N148" s="211" t="s">
        <v>42</v>
      </c>
      <c r="O148" s="48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AR148" s="25" t="s">
        <v>149</v>
      </c>
      <c r="AT148" s="25" t="s">
        <v>144</v>
      </c>
      <c r="AU148" s="25" t="s">
        <v>150</v>
      </c>
      <c r="AY148" s="25" t="s">
        <v>141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5" t="s">
        <v>79</v>
      </c>
      <c r="BK148" s="214">
        <f>ROUND(I148*H148,2)</f>
        <v>0</v>
      </c>
      <c r="BL148" s="25" t="s">
        <v>149</v>
      </c>
      <c r="BM148" s="25" t="s">
        <v>561</v>
      </c>
    </row>
    <row r="149" s="11" customFormat="1">
      <c r="B149" s="215"/>
      <c r="D149" s="216" t="s">
        <v>179</v>
      </c>
      <c r="E149" s="217" t="s">
        <v>5</v>
      </c>
      <c r="F149" s="218" t="s">
        <v>562</v>
      </c>
      <c r="H149" s="219">
        <v>2.8100000000000001</v>
      </c>
      <c r="I149" s="220"/>
      <c r="L149" s="215"/>
      <c r="M149" s="221"/>
      <c r="N149" s="222"/>
      <c r="O149" s="222"/>
      <c r="P149" s="222"/>
      <c r="Q149" s="222"/>
      <c r="R149" s="222"/>
      <c r="S149" s="222"/>
      <c r="T149" s="223"/>
      <c r="AT149" s="217" t="s">
        <v>179</v>
      </c>
      <c r="AU149" s="217" t="s">
        <v>150</v>
      </c>
      <c r="AV149" s="11" t="s">
        <v>81</v>
      </c>
      <c r="AW149" s="11" t="s">
        <v>35</v>
      </c>
      <c r="AX149" s="11" t="s">
        <v>79</v>
      </c>
      <c r="AY149" s="217" t="s">
        <v>141</v>
      </c>
    </row>
    <row r="150" s="1" customFormat="1" ht="16.5" customHeight="1">
      <c r="B150" s="202"/>
      <c r="C150" s="203" t="s">
        <v>310</v>
      </c>
      <c r="D150" s="203" t="s">
        <v>144</v>
      </c>
      <c r="E150" s="204" t="s">
        <v>201</v>
      </c>
      <c r="F150" s="205" t="s">
        <v>202</v>
      </c>
      <c r="G150" s="206" t="s">
        <v>177</v>
      </c>
      <c r="H150" s="207">
        <v>9.3480000000000008</v>
      </c>
      <c r="I150" s="208"/>
      <c r="J150" s="209">
        <f>ROUND(I150*H150,2)</f>
        <v>0</v>
      </c>
      <c r="K150" s="205" t="s">
        <v>148</v>
      </c>
      <c r="L150" s="47"/>
      <c r="M150" s="210" t="s">
        <v>5</v>
      </c>
      <c r="N150" s="211" t="s">
        <v>42</v>
      </c>
      <c r="O150" s="48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5" t="s">
        <v>149</v>
      </c>
      <c r="AT150" s="25" t="s">
        <v>144</v>
      </c>
      <c r="AU150" s="25" t="s">
        <v>150</v>
      </c>
      <c r="AY150" s="25" t="s">
        <v>141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5" t="s">
        <v>79</v>
      </c>
      <c r="BK150" s="214">
        <f>ROUND(I150*H150,2)</f>
        <v>0</v>
      </c>
      <c r="BL150" s="25" t="s">
        <v>149</v>
      </c>
      <c r="BM150" s="25" t="s">
        <v>563</v>
      </c>
    </row>
    <row r="151" s="1" customFormat="1" ht="16.5" customHeight="1">
      <c r="B151" s="202"/>
      <c r="C151" s="203" t="s">
        <v>319</v>
      </c>
      <c r="D151" s="203" t="s">
        <v>144</v>
      </c>
      <c r="E151" s="204" t="s">
        <v>206</v>
      </c>
      <c r="F151" s="205" t="s">
        <v>207</v>
      </c>
      <c r="G151" s="206" t="s">
        <v>177</v>
      </c>
      <c r="H151" s="207">
        <v>4.6740000000000004</v>
      </c>
      <c r="I151" s="208"/>
      <c r="J151" s="209">
        <f>ROUND(I151*H151,2)</f>
        <v>0</v>
      </c>
      <c r="K151" s="205" t="s">
        <v>148</v>
      </c>
      <c r="L151" s="47"/>
      <c r="M151" s="210" t="s">
        <v>5</v>
      </c>
      <c r="N151" s="211" t="s">
        <v>42</v>
      </c>
      <c r="O151" s="48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5" t="s">
        <v>149</v>
      </c>
      <c r="AT151" s="25" t="s">
        <v>144</v>
      </c>
      <c r="AU151" s="25" t="s">
        <v>150</v>
      </c>
      <c r="AY151" s="25" t="s">
        <v>141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5" t="s">
        <v>79</v>
      </c>
      <c r="BK151" s="214">
        <f>ROUND(I151*H151,2)</f>
        <v>0</v>
      </c>
      <c r="BL151" s="25" t="s">
        <v>149</v>
      </c>
      <c r="BM151" s="25" t="s">
        <v>564</v>
      </c>
    </row>
    <row r="152" s="11" customFormat="1">
      <c r="B152" s="215"/>
      <c r="D152" s="216" t="s">
        <v>179</v>
      </c>
      <c r="E152" s="217" t="s">
        <v>5</v>
      </c>
      <c r="F152" s="218" t="s">
        <v>565</v>
      </c>
      <c r="H152" s="219">
        <v>4.6740000000000004</v>
      </c>
      <c r="I152" s="220"/>
      <c r="L152" s="215"/>
      <c r="M152" s="221"/>
      <c r="N152" s="222"/>
      <c r="O152" s="222"/>
      <c r="P152" s="222"/>
      <c r="Q152" s="222"/>
      <c r="R152" s="222"/>
      <c r="S152" s="222"/>
      <c r="T152" s="223"/>
      <c r="AT152" s="217" t="s">
        <v>179</v>
      </c>
      <c r="AU152" s="217" t="s">
        <v>150</v>
      </c>
      <c r="AV152" s="11" t="s">
        <v>81</v>
      </c>
      <c r="AW152" s="11" t="s">
        <v>35</v>
      </c>
      <c r="AX152" s="11" t="s">
        <v>79</v>
      </c>
      <c r="AY152" s="217" t="s">
        <v>141</v>
      </c>
    </row>
    <row r="153" s="1" customFormat="1" ht="25.5" customHeight="1">
      <c r="B153" s="202"/>
      <c r="C153" s="203" t="s">
        <v>323</v>
      </c>
      <c r="D153" s="203" t="s">
        <v>144</v>
      </c>
      <c r="E153" s="204" t="s">
        <v>465</v>
      </c>
      <c r="F153" s="205" t="s">
        <v>466</v>
      </c>
      <c r="G153" s="206" t="s">
        <v>168</v>
      </c>
      <c r="H153" s="207">
        <v>16</v>
      </c>
      <c r="I153" s="208"/>
      <c r="J153" s="209">
        <f>ROUND(I153*H153,2)</f>
        <v>0</v>
      </c>
      <c r="K153" s="205" t="s">
        <v>467</v>
      </c>
      <c r="L153" s="47"/>
      <c r="M153" s="210" t="s">
        <v>5</v>
      </c>
      <c r="N153" s="211" t="s">
        <v>42</v>
      </c>
      <c r="O153" s="48"/>
      <c r="P153" s="212">
        <f>O153*H153</f>
        <v>0</v>
      </c>
      <c r="Q153" s="212">
        <v>0.23058000000000001</v>
      </c>
      <c r="R153" s="212">
        <f>Q153*H153</f>
        <v>3.6892800000000001</v>
      </c>
      <c r="S153" s="212">
        <v>0</v>
      </c>
      <c r="T153" s="213">
        <f>S153*H153</f>
        <v>0</v>
      </c>
      <c r="AR153" s="25" t="s">
        <v>149</v>
      </c>
      <c r="AT153" s="25" t="s">
        <v>144</v>
      </c>
      <c r="AU153" s="25" t="s">
        <v>150</v>
      </c>
      <c r="AY153" s="25" t="s">
        <v>141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5" t="s">
        <v>79</v>
      </c>
      <c r="BK153" s="214">
        <f>ROUND(I153*H153,2)</f>
        <v>0</v>
      </c>
      <c r="BL153" s="25" t="s">
        <v>149</v>
      </c>
      <c r="BM153" s="25" t="s">
        <v>566</v>
      </c>
    </row>
    <row r="154" s="11" customFormat="1">
      <c r="B154" s="215"/>
      <c r="D154" s="216" t="s">
        <v>179</v>
      </c>
      <c r="E154" s="217" t="s">
        <v>5</v>
      </c>
      <c r="F154" s="218" t="s">
        <v>567</v>
      </c>
      <c r="H154" s="219">
        <v>16</v>
      </c>
      <c r="I154" s="220"/>
      <c r="L154" s="215"/>
      <c r="M154" s="221"/>
      <c r="N154" s="222"/>
      <c r="O154" s="222"/>
      <c r="P154" s="222"/>
      <c r="Q154" s="222"/>
      <c r="R154" s="222"/>
      <c r="S154" s="222"/>
      <c r="T154" s="223"/>
      <c r="AT154" s="217" t="s">
        <v>179</v>
      </c>
      <c r="AU154" s="217" t="s">
        <v>150</v>
      </c>
      <c r="AV154" s="11" t="s">
        <v>81</v>
      </c>
      <c r="AW154" s="11" t="s">
        <v>35</v>
      </c>
      <c r="AX154" s="11" t="s">
        <v>79</v>
      </c>
      <c r="AY154" s="217" t="s">
        <v>141</v>
      </c>
    </row>
    <row r="155" s="1" customFormat="1" ht="16.5" customHeight="1">
      <c r="B155" s="202"/>
      <c r="C155" s="203" t="s">
        <v>327</v>
      </c>
      <c r="D155" s="203" t="s">
        <v>144</v>
      </c>
      <c r="E155" s="204" t="s">
        <v>470</v>
      </c>
      <c r="F155" s="205" t="s">
        <v>471</v>
      </c>
      <c r="G155" s="206" t="s">
        <v>168</v>
      </c>
      <c r="H155" s="207">
        <v>16</v>
      </c>
      <c r="I155" s="208"/>
      <c r="J155" s="209">
        <f>ROUND(I155*H155,2)</f>
        <v>0</v>
      </c>
      <c r="K155" s="205" t="s">
        <v>148</v>
      </c>
      <c r="L155" s="47"/>
      <c r="M155" s="210" t="s">
        <v>5</v>
      </c>
      <c r="N155" s="211" t="s">
        <v>42</v>
      </c>
      <c r="O155" s="48"/>
      <c r="P155" s="212">
        <f>O155*H155</f>
        <v>0</v>
      </c>
      <c r="Q155" s="212">
        <v>2.0000000000000002E-05</v>
      </c>
      <c r="R155" s="212">
        <f>Q155*H155</f>
        <v>0.00032000000000000003</v>
      </c>
      <c r="S155" s="212">
        <v>0</v>
      </c>
      <c r="T155" s="213">
        <f>S155*H155</f>
        <v>0</v>
      </c>
      <c r="AR155" s="25" t="s">
        <v>149</v>
      </c>
      <c r="AT155" s="25" t="s">
        <v>144</v>
      </c>
      <c r="AU155" s="25" t="s">
        <v>150</v>
      </c>
      <c r="AY155" s="25" t="s">
        <v>141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5" t="s">
        <v>79</v>
      </c>
      <c r="BK155" s="214">
        <f>ROUND(I155*H155,2)</f>
        <v>0</v>
      </c>
      <c r="BL155" s="25" t="s">
        <v>149</v>
      </c>
      <c r="BM155" s="25" t="s">
        <v>568</v>
      </c>
    </row>
    <row r="156" s="1" customFormat="1" ht="25.5" customHeight="1">
      <c r="B156" s="202"/>
      <c r="C156" s="203" t="s">
        <v>332</v>
      </c>
      <c r="D156" s="203" t="s">
        <v>144</v>
      </c>
      <c r="E156" s="204" t="s">
        <v>569</v>
      </c>
      <c r="F156" s="205" t="s">
        <v>570</v>
      </c>
      <c r="G156" s="206" t="s">
        <v>571</v>
      </c>
      <c r="H156" s="207">
        <v>2</v>
      </c>
      <c r="I156" s="208"/>
      <c r="J156" s="209">
        <f>ROUND(I156*H156,2)</f>
        <v>0</v>
      </c>
      <c r="K156" s="205" t="s">
        <v>467</v>
      </c>
      <c r="L156" s="47"/>
      <c r="M156" s="210" t="s">
        <v>5</v>
      </c>
      <c r="N156" s="211" t="s">
        <v>42</v>
      </c>
      <c r="O156" s="48"/>
      <c r="P156" s="212">
        <f>O156*H156</f>
        <v>0</v>
      </c>
      <c r="Q156" s="212">
        <v>0.24184</v>
      </c>
      <c r="R156" s="212">
        <f>Q156*H156</f>
        <v>0.48368</v>
      </c>
      <c r="S156" s="212">
        <v>0</v>
      </c>
      <c r="T156" s="213">
        <f>S156*H156</f>
        <v>0</v>
      </c>
      <c r="AR156" s="25" t="s">
        <v>149</v>
      </c>
      <c r="AT156" s="25" t="s">
        <v>144</v>
      </c>
      <c r="AU156" s="25" t="s">
        <v>150</v>
      </c>
      <c r="AY156" s="25" t="s">
        <v>141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5" t="s">
        <v>79</v>
      </c>
      <c r="BK156" s="214">
        <f>ROUND(I156*H156,2)</f>
        <v>0</v>
      </c>
      <c r="BL156" s="25" t="s">
        <v>149</v>
      </c>
      <c r="BM156" s="25" t="s">
        <v>572</v>
      </c>
    </row>
    <row r="157" s="1" customFormat="1" ht="16.5" customHeight="1">
      <c r="B157" s="202"/>
      <c r="C157" s="203" t="s">
        <v>337</v>
      </c>
      <c r="D157" s="203" t="s">
        <v>144</v>
      </c>
      <c r="E157" s="204" t="s">
        <v>473</v>
      </c>
      <c r="F157" s="205" t="s">
        <v>474</v>
      </c>
      <c r="G157" s="206" t="s">
        <v>177</v>
      </c>
      <c r="H157" s="207">
        <v>1.44</v>
      </c>
      <c r="I157" s="208"/>
      <c r="J157" s="209">
        <f>ROUND(I157*H157,2)</f>
        <v>0</v>
      </c>
      <c r="K157" s="205" t="s">
        <v>467</v>
      </c>
      <c r="L157" s="47"/>
      <c r="M157" s="210" t="s">
        <v>5</v>
      </c>
      <c r="N157" s="211" t="s">
        <v>42</v>
      </c>
      <c r="O157" s="48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5" t="s">
        <v>149</v>
      </c>
      <c r="AT157" s="25" t="s">
        <v>144</v>
      </c>
      <c r="AU157" s="25" t="s">
        <v>150</v>
      </c>
      <c r="AY157" s="25" t="s">
        <v>141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5" t="s">
        <v>79</v>
      </c>
      <c r="BK157" s="214">
        <f>ROUND(I157*H157,2)</f>
        <v>0</v>
      </c>
      <c r="BL157" s="25" t="s">
        <v>149</v>
      </c>
      <c r="BM157" s="25" t="s">
        <v>573</v>
      </c>
    </row>
    <row r="158" s="11" customFormat="1">
      <c r="B158" s="215"/>
      <c r="D158" s="216" t="s">
        <v>179</v>
      </c>
      <c r="E158" s="217" t="s">
        <v>5</v>
      </c>
      <c r="F158" s="218" t="s">
        <v>574</v>
      </c>
      <c r="H158" s="219">
        <v>1.44</v>
      </c>
      <c r="I158" s="220"/>
      <c r="L158" s="215"/>
      <c r="M158" s="221"/>
      <c r="N158" s="222"/>
      <c r="O158" s="222"/>
      <c r="P158" s="222"/>
      <c r="Q158" s="222"/>
      <c r="R158" s="222"/>
      <c r="S158" s="222"/>
      <c r="T158" s="223"/>
      <c r="AT158" s="217" t="s">
        <v>179</v>
      </c>
      <c r="AU158" s="217" t="s">
        <v>150</v>
      </c>
      <c r="AV158" s="11" t="s">
        <v>81</v>
      </c>
      <c r="AW158" s="11" t="s">
        <v>35</v>
      </c>
      <c r="AX158" s="11" t="s">
        <v>79</v>
      </c>
      <c r="AY158" s="217" t="s">
        <v>141</v>
      </c>
    </row>
    <row r="159" s="1" customFormat="1" ht="16.5" customHeight="1">
      <c r="B159" s="202"/>
      <c r="C159" s="232" t="s">
        <v>341</v>
      </c>
      <c r="D159" s="232" t="s">
        <v>311</v>
      </c>
      <c r="E159" s="233" t="s">
        <v>477</v>
      </c>
      <c r="F159" s="234" t="s">
        <v>478</v>
      </c>
      <c r="G159" s="235" t="s">
        <v>239</v>
      </c>
      <c r="H159" s="236">
        <v>3.1680000000000001</v>
      </c>
      <c r="I159" s="237"/>
      <c r="J159" s="238">
        <f>ROUND(I159*H159,2)</f>
        <v>0</v>
      </c>
      <c r="K159" s="234" t="s">
        <v>148</v>
      </c>
      <c r="L159" s="239"/>
      <c r="M159" s="240" t="s">
        <v>5</v>
      </c>
      <c r="N159" s="241" t="s">
        <v>42</v>
      </c>
      <c r="O159" s="48"/>
      <c r="P159" s="212">
        <f>O159*H159</f>
        <v>0</v>
      </c>
      <c r="Q159" s="212">
        <v>1</v>
      </c>
      <c r="R159" s="212">
        <f>Q159*H159</f>
        <v>3.1680000000000001</v>
      </c>
      <c r="S159" s="212">
        <v>0</v>
      </c>
      <c r="T159" s="213">
        <f>S159*H159</f>
        <v>0</v>
      </c>
      <c r="AR159" s="25" t="s">
        <v>174</v>
      </c>
      <c r="AT159" s="25" t="s">
        <v>311</v>
      </c>
      <c r="AU159" s="25" t="s">
        <v>150</v>
      </c>
      <c r="AY159" s="25" t="s">
        <v>141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5" t="s">
        <v>79</v>
      </c>
      <c r="BK159" s="214">
        <f>ROUND(I159*H159,2)</f>
        <v>0</v>
      </c>
      <c r="BL159" s="25" t="s">
        <v>149</v>
      </c>
      <c r="BM159" s="25" t="s">
        <v>575</v>
      </c>
    </row>
    <row r="160" s="11" customFormat="1">
      <c r="B160" s="215"/>
      <c r="D160" s="216" t="s">
        <v>179</v>
      </c>
      <c r="F160" s="218" t="s">
        <v>576</v>
      </c>
      <c r="H160" s="219">
        <v>3.1680000000000001</v>
      </c>
      <c r="I160" s="220"/>
      <c r="L160" s="215"/>
      <c r="M160" s="221"/>
      <c r="N160" s="222"/>
      <c r="O160" s="222"/>
      <c r="P160" s="222"/>
      <c r="Q160" s="222"/>
      <c r="R160" s="222"/>
      <c r="S160" s="222"/>
      <c r="T160" s="223"/>
      <c r="AT160" s="217" t="s">
        <v>179</v>
      </c>
      <c r="AU160" s="217" t="s">
        <v>150</v>
      </c>
      <c r="AV160" s="11" t="s">
        <v>81</v>
      </c>
      <c r="AW160" s="11" t="s">
        <v>6</v>
      </c>
      <c r="AX160" s="11" t="s">
        <v>79</v>
      </c>
      <c r="AY160" s="217" t="s">
        <v>141</v>
      </c>
    </row>
    <row r="161" s="1" customFormat="1" ht="16.5" customHeight="1">
      <c r="B161" s="202"/>
      <c r="C161" s="203" t="s">
        <v>345</v>
      </c>
      <c r="D161" s="203" t="s">
        <v>144</v>
      </c>
      <c r="E161" s="204" t="s">
        <v>210</v>
      </c>
      <c r="F161" s="205" t="s">
        <v>211</v>
      </c>
      <c r="G161" s="206" t="s">
        <v>177</v>
      </c>
      <c r="H161" s="207">
        <v>13.538</v>
      </c>
      <c r="I161" s="208"/>
      <c r="J161" s="209">
        <f>ROUND(I161*H161,2)</f>
        <v>0</v>
      </c>
      <c r="K161" s="205" t="s">
        <v>148</v>
      </c>
      <c r="L161" s="47"/>
      <c r="M161" s="210" t="s">
        <v>5</v>
      </c>
      <c r="N161" s="211" t="s">
        <v>42</v>
      </c>
      <c r="O161" s="48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5" t="s">
        <v>149</v>
      </c>
      <c r="AT161" s="25" t="s">
        <v>144</v>
      </c>
      <c r="AU161" s="25" t="s">
        <v>150</v>
      </c>
      <c r="AY161" s="25" t="s">
        <v>141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5" t="s">
        <v>79</v>
      </c>
      <c r="BK161" s="214">
        <f>ROUND(I161*H161,2)</f>
        <v>0</v>
      </c>
      <c r="BL161" s="25" t="s">
        <v>149</v>
      </c>
      <c r="BM161" s="25" t="s">
        <v>577</v>
      </c>
    </row>
    <row r="162" s="11" customFormat="1">
      <c r="B162" s="215"/>
      <c r="D162" s="216" t="s">
        <v>179</v>
      </c>
      <c r="E162" s="217" t="s">
        <v>5</v>
      </c>
      <c r="F162" s="218" t="s">
        <v>578</v>
      </c>
      <c r="H162" s="219">
        <v>13.538</v>
      </c>
      <c r="I162" s="220"/>
      <c r="L162" s="215"/>
      <c r="M162" s="221"/>
      <c r="N162" s="222"/>
      <c r="O162" s="222"/>
      <c r="P162" s="222"/>
      <c r="Q162" s="222"/>
      <c r="R162" s="222"/>
      <c r="S162" s="222"/>
      <c r="T162" s="223"/>
      <c r="AT162" s="217" t="s">
        <v>179</v>
      </c>
      <c r="AU162" s="217" t="s">
        <v>150</v>
      </c>
      <c r="AV162" s="11" t="s">
        <v>81</v>
      </c>
      <c r="AW162" s="11" t="s">
        <v>35</v>
      </c>
      <c r="AX162" s="11" t="s">
        <v>79</v>
      </c>
      <c r="AY162" s="217" t="s">
        <v>141</v>
      </c>
    </row>
    <row r="163" s="1" customFormat="1" ht="16.5" customHeight="1">
      <c r="B163" s="202"/>
      <c r="C163" s="203" t="s">
        <v>350</v>
      </c>
      <c r="D163" s="203" t="s">
        <v>144</v>
      </c>
      <c r="E163" s="204" t="s">
        <v>225</v>
      </c>
      <c r="F163" s="205" t="s">
        <v>226</v>
      </c>
      <c r="G163" s="206" t="s">
        <v>177</v>
      </c>
      <c r="H163" s="207">
        <v>13.538</v>
      </c>
      <c r="I163" s="208"/>
      <c r="J163" s="209">
        <f>ROUND(I163*H163,2)</f>
        <v>0</v>
      </c>
      <c r="K163" s="205" t="s">
        <v>148</v>
      </c>
      <c r="L163" s="47"/>
      <c r="M163" s="210" t="s">
        <v>5</v>
      </c>
      <c r="N163" s="211" t="s">
        <v>42</v>
      </c>
      <c r="O163" s="48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5" t="s">
        <v>149</v>
      </c>
      <c r="AT163" s="25" t="s">
        <v>144</v>
      </c>
      <c r="AU163" s="25" t="s">
        <v>150</v>
      </c>
      <c r="AY163" s="25" t="s">
        <v>141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5" t="s">
        <v>79</v>
      </c>
      <c r="BK163" s="214">
        <f>ROUND(I163*H163,2)</f>
        <v>0</v>
      </c>
      <c r="BL163" s="25" t="s">
        <v>149</v>
      </c>
      <c r="BM163" s="25" t="s">
        <v>579</v>
      </c>
    </row>
    <row r="164" s="1" customFormat="1" ht="25.5" customHeight="1">
      <c r="B164" s="202"/>
      <c r="C164" s="203" t="s">
        <v>354</v>
      </c>
      <c r="D164" s="203" t="s">
        <v>144</v>
      </c>
      <c r="E164" s="204" t="s">
        <v>229</v>
      </c>
      <c r="F164" s="205" t="s">
        <v>230</v>
      </c>
      <c r="G164" s="206" t="s">
        <v>177</v>
      </c>
      <c r="H164" s="207">
        <v>135.38</v>
      </c>
      <c r="I164" s="208"/>
      <c r="J164" s="209">
        <f>ROUND(I164*H164,2)</f>
        <v>0</v>
      </c>
      <c r="K164" s="205" t="s">
        <v>148</v>
      </c>
      <c r="L164" s="47"/>
      <c r="M164" s="210" t="s">
        <v>5</v>
      </c>
      <c r="N164" s="211" t="s">
        <v>42</v>
      </c>
      <c r="O164" s="48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25" t="s">
        <v>149</v>
      </c>
      <c r="AT164" s="25" t="s">
        <v>144</v>
      </c>
      <c r="AU164" s="25" t="s">
        <v>150</v>
      </c>
      <c r="AY164" s="25" t="s">
        <v>141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5" t="s">
        <v>79</v>
      </c>
      <c r="BK164" s="214">
        <f>ROUND(I164*H164,2)</f>
        <v>0</v>
      </c>
      <c r="BL164" s="25" t="s">
        <v>149</v>
      </c>
      <c r="BM164" s="25" t="s">
        <v>580</v>
      </c>
    </row>
    <row r="165" s="11" customFormat="1">
      <c r="B165" s="215"/>
      <c r="D165" s="216" t="s">
        <v>179</v>
      </c>
      <c r="E165" s="217" t="s">
        <v>5</v>
      </c>
      <c r="F165" s="218" t="s">
        <v>581</v>
      </c>
      <c r="H165" s="219">
        <v>135.38</v>
      </c>
      <c r="I165" s="220"/>
      <c r="L165" s="215"/>
      <c r="M165" s="221"/>
      <c r="N165" s="222"/>
      <c r="O165" s="222"/>
      <c r="P165" s="222"/>
      <c r="Q165" s="222"/>
      <c r="R165" s="222"/>
      <c r="S165" s="222"/>
      <c r="T165" s="223"/>
      <c r="AT165" s="217" t="s">
        <v>179</v>
      </c>
      <c r="AU165" s="217" t="s">
        <v>150</v>
      </c>
      <c r="AV165" s="11" t="s">
        <v>81</v>
      </c>
      <c r="AW165" s="11" t="s">
        <v>35</v>
      </c>
      <c r="AX165" s="11" t="s">
        <v>79</v>
      </c>
      <c r="AY165" s="217" t="s">
        <v>141</v>
      </c>
    </row>
    <row r="166" s="1" customFormat="1" ht="16.5" customHeight="1">
      <c r="B166" s="202"/>
      <c r="C166" s="203" t="s">
        <v>362</v>
      </c>
      <c r="D166" s="203" t="s">
        <v>144</v>
      </c>
      <c r="E166" s="204" t="s">
        <v>234</v>
      </c>
      <c r="F166" s="205" t="s">
        <v>235</v>
      </c>
      <c r="G166" s="206" t="s">
        <v>177</v>
      </c>
      <c r="H166" s="207">
        <v>13.538</v>
      </c>
      <c r="I166" s="208"/>
      <c r="J166" s="209">
        <f>ROUND(I166*H166,2)</f>
        <v>0</v>
      </c>
      <c r="K166" s="205" t="s">
        <v>148</v>
      </c>
      <c r="L166" s="47"/>
      <c r="M166" s="210" t="s">
        <v>5</v>
      </c>
      <c r="N166" s="211" t="s">
        <v>42</v>
      </c>
      <c r="O166" s="48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25" t="s">
        <v>149</v>
      </c>
      <c r="AT166" s="25" t="s">
        <v>144</v>
      </c>
      <c r="AU166" s="25" t="s">
        <v>150</v>
      </c>
      <c r="AY166" s="25" t="s">
        <v>141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5" t="s">
        <v>79</v>
      </c>
      <c r="BK166" s="214">
        <f>ROUND(I166*H166,2)</f>
        <v>0</v>
      </c>
      <c r="BL166" s="25" t="s">
        <v>149</v>
      </c>
      <c r="BM166" s="25" t="s">
        <v>582</v>
      </c>
    </row>
    <row r="167" s="1" customFormat="1" ht="16.5" customHeight="1">
      <c r="B167" s="202"/>
      <c r="C167" s="203" t="s">
        <v>367</v>
      </c>
      <c r="D167" s="203" t="s">
        <v>144</v>
      </c>
      <c r="E167" s="204" t="s">
        <v>237</v>
      </c>
      <c r="F167" s="205" t="s">
        <v>238</v>
      </c>
      <c r="G167" s="206" t="s">
        <v>239</v>
      </c>
      <c r="H167" s="207">
        <v>28.43</v>
      </c>
      <c r="I167" s="208"/>
      <c r="J167" s="209">
        <f>ROUND(I167*H167,2)</f>
        <v>0</v>
      </c>
      <c r="K167" s="205" t="s">
        <v>148</v>
      </c>
      <c r="L167" s="47"/>
      <c r="M167" s="210" t="s">
        <v>5</v>
      </c>
      <c r="N167" s="211" t="s">
        <v>42</v>
      </c>
      <c r="O167" s="48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5" t="s">
        <v>149</v>
      </c>
      <c r="AT167" s="25" t="s">
        <v>144</v>
      </c>
      <c r="AU167" s="25" t="s">
        <v>150</v>
      </c>
      <c r="AY167" s="25" t="s">
        <v>141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5" t="s">
        <v>79</v>
      </c>
      <c r="BK167" s="214">
        <f>ROUND(I167*H167,2)</f>
        <v>0</v>
      </c>
      <c r="BL167" s="25" t="s">
        <v>149</v>
      </c>
      <c r="BM167" s="25" t="s">
        <v>583</v>
      </c>
    </row>
    <row r="168" s="11" customFormat="1">
      <c r="B168" s="215"/>
      <c r="D168" s="216" t="s">
        <v>179</v>
      </c>
      <c r="E168" s="217" t="s">
        <v>5</v>
      </c>
      <c r="F168" s="218" t="s">
        <v>584</v>
      </c>
      <c r="H168" s="219">
        <v>28.43</v>
      </c>
      <c r="I168" s="220"/>
      <c r="L168" s="215"/>
      <c r="M168" s="221"/>
      <c r="N168" s="222"/>
      <c r="O168" s="222"/>
      <c r="P168" s="222"/>
      <c r="Q168" s="222"/>
      <c r="R168" s="222"/>
      <c r="S168" s="222"/>
      <c r="T168" s="223"/>
      <c r="AT168" s="217" t="s">
        <v>179</v>
      </c>
      <c r="AU168" s="217" t="s">
        <v>150</v>
      </c>
      <c r="AV168" s="11" t="s">
        <v>81</v>
      </c>
      <c r="AW168" s="11" t="s">
        <v>35</v>
      </c>
      <c r="AX168" s="11" t="s">
        <v>79</v>
      </c>
      <c r="AY168" s="217" t="s">
        <v>141</v>
      </c>
    </row>
    <row r="169" s="10" customFormat="1" ht="22.32" customHeight="1">
      <c r="B169" s="189"/>
      <c r="D169" s="190" t="s">
        <v>70</v>
      </c>
      <c r="E169" s="200" t="s">
        <v>81</v>
      </c>
      <c r="F169" s="200" t="s">
        <v>490</v>
      </c>
      <c r="I169" s="192"/>
      <c r="J169" s="201">
        <f>BK169</f>
        <v>0</v>
      </c>
      <c r="L169" s="189"/>
      <c r="M169" s="194"/>
      <c r="N169" s="195"/>
      <c r="O169" s="195"/>
      <c r="P169" s="196">
        <f>SUM(P170:P181)</f>
        <v>0</v>
      </c>
      <c r="Q169" s="195"/>
      <c r="R169" s="196">
        <f>SUM(R170:R181)</f>
        <v>40.442912499999998</v>
      </c>
      <c r="S169" s="195"/>
      <c r="T169" s="197">
        <f>SUM(T170:T181)</f>
        <v>0</v>
      </c>
      <c r="AR169" s="190" t="s">
        <v>79</v>
      </c>
      <c r="AT169" s="198" t="s">
        <v>70</v>
      </c>
      <c r="AU169" s="198" t="s">
        <v>81</v>
      </c>
      <c r="AY169" s="190" t="s">
        <v>141</v>
      </c>
      <c r="BK169" s="199">
        <f>SUM(BK170:BK181)</f>
        <v>0</v>
      </c>
    </row>
    <row r="170" s="1" customFormat="1" ht="25.5" customHeight="1">
      <c r="B170" s="202"/>
      <c r="C170" s="203" t="s">
        <v>374</v>
      </c>
      <c r="D170" s="203" t="s">
        <v>144</v>
      </c>
      <c r="E170" s="204" t="s">
        <v>491</v>
      </c>
      <c r="F170" s="205" t="s">
        <v>492</v>
      </c>
      <c r="G170" s="206" t="s">
        <v>177</v>
      </c>
      <c r="H170" s="207">
        <v>1.4119999999999999</v>
      </c>
      <c r="I170" s="208"/>
      <c r="J170" s="209">
        <f>ROUND(I170*H170,2)</f>
        <v>0</v>
      </c>
      <c r="K170" s="205" t="s">
        <v>148</v>
      </c>
      <c r="L170" s="47"/>
      <c r="M170" s="210" t="s">
        <v>5</v>
      </c>
      <c r="N170" s="211" t="s">
        <v>42</v>
      </c>
      <c r="O170" s="48"/>
      <c r="P170" s="212">
        <f>O170*H170</f>
        <v>0</v>
      </c>
      <c r="Q170" s="212">
        <v>2.1600000000000001</v>
      </c>
      <c r="R170" s="212">
        <f>Q170*H170</f>
        <v>3.0499200000000002</v>
      </c>
      <c r="S170" s="212">
        <v>0</v>
      </c>
      <c r="T170" s="213">
        <f>S170*H170</f>
        <v>0</v>
      </c>
      <c r="AR170" s="25" t="s">
        <v>149</v>
      </c>
      <c r="AT170" s="25" t="s">
        <v>144</v>
      </c>
      <c r="AU170" s="25" t="s">
        <v>150</v>
      </c>
      <c r="AY170" s="25" t="s">
        <v>141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5" t="s">
        <v>79</v>
      </c>
      <c r="BK170" s="214">
        <f>ROUND(I170*H170,2)</f>
        <v>0</v>
      </c>
      <c r="BL170" s="25" t="s">
        <v>149</v>
      </c>
      <c r="BM170" s="25" t="s">
        <v>585</v>
      </c>
    </row>
    <row r="171" s="1" customFormat="1" ht="16.5" customHeight="1">
      <c r="B171" s="202"/>
      <c r="C171" s="203" t="s">
        <v>381</v>
      </c>
      <c r="D171" s="203" t="s">
        <v>144</v>
      </c>
      <c r="E171" s="204" t="s">
        <v>495</v>
      </c>
      <c r="F171" s="205" t="s">
        <v>496</v>
      </c>
      <c r="G171" s="206" t="s">
        <v>177</v>
      </c>
      <c r="H171" s="207">
        <v>5.6200000000000001</v>
      </c>
      <c r="I171" s="208"/>
      <c r="J171" s="209">
        <f>ROUND(I171*H171,2)</f>
        <v>0</v>
      </c>
      <c r="K171" s="205" t="s">
        <v>148</v>
      </c>
      <c r="L171" s="47"/>
      <c r="M171" s="210" t="s">
        <v>5</v>
      </c>
      <c r="N171" s="211" t="s">
        <v>42</v>
      </c>
      <c r="O171" s="48"/>
      <c r="P171" s="212">
        <f>O171*H171</f>
        <v>0</v>
      </c>
      <c r="Q171" s="212">
        <v>2.45329</v>
      </c>
      <c r="R171" s="212">
        <f>Q171*H171</f>
        <v>13.7874898</v>
      </c>
      <c r="S171" s="212">
        <v>0</v>
      </c>
      <c r="T171" s="213">
        <f>S171*H171</f>
        <v>0</v>
      </c>
      <c r="AR171" s="25" t="s">
        <v>149</v>
      </c>
      <c r="AT171" s="25" t="s">
        <v>144</v>
      </c>
      <c r="AU171" s="25" t="s">
        <v>150</v>
      </c>
      <c r="AY171" s="25" t="s">
        <v>141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5" t="s">
        <v>79</v>
      </c>
      <c r="BK171" s="214">
        <f>ROUND(I171*H171,2)</f>
        <v>0</v>
      </c>
      <c r="BL171" s="25" t="s">
        <v>149</v>
      </c>
      <c r="BM171" s="25" t="s">
        <v>586</v>
      </c>
    </row>
    <row r="172" s="11" customFormat="1">
      <c r="B172" s="215"/>
      <c r="D172" s="216" t="s">
        <v>179</v>
      </c>
      <c r="E172" s="217" t="s">
        <v>5</v>
      </c>
      <c r="F172" s="218" t="s">
        <v>587</v>
      </c>
      <c r="H172" s="219">
        <v>5.6200000000000001</v>
      </c>
      <c r="I172" s="220"/>
      <c r="L172" s="215"/>
      <c r="M172" s="221"/>
      <c r="N172" s="222"/>
      <c r="O172" s="222"/>
      <c r="P172" s="222"/>
      <c r="Q172" s="222"/>
      <c r="R172" s="222"/>
      <c r="S172" s="222"/>
      <c r="T172" s="223"/>
      <c r="AT172" s="217" t="s">
        <v>179</v>
      </c>
      <c r="AU172" s="217" t="s">
        <v>150</v>
      </c>
      <c r="AV172" s="11" t="s">
        <v>81</v>
      </c>
      <c r="AW172" s="11" t="s">
        <v>35</v>
      </c>
      <c r="AX172" s="11" t="s">
        <v>79</v>
      </c>
      <c r="AY172" s="217" t="s">
        <v>141</v>
      </c>
    </row>
    <row r="173" s="1" customFormat="1" ht="16.5" customHeight="1">
      <c r="B173" s="202"/>
      <c r="C173" s="203" t="s">
        <v>388</v>
      </c>
      <c r="D173" s="203" t="s">
        <v>144</v>
      </c>
      <c r="E173" s="204" t="s">
        <v>498</v>
      </c>
      <c r="F173" s="205" t="s">
        <v>499</v>
      </c>
      <c r="G173" s="206" t="s">
        <v>239</v>
      </c>
      <c r="H173" s="207">
        <v>0.45000000000000001</v>
      </c>
      <c r="I173" s="208"/>
      <c r="J173" s="209">
        <f>ROUND(I173*H173,2)</f>
        <v>0</v>
      </c>
      <c r="K173" s="205" t="s">
        <v>148</v>
      </c>
      <c r="L173" s="47"/>
      <c r="M173" s="210" t="s">
        <v>5</v>
      </c>
      <c r="N173" s="211" t="s">
        <v>42</v>
      </c>
      <c r="O173" s="48"/>
      <c r="P173" s="212">
        <f>O173*H173</f>
        <v>0</v>
      </c>
      <c r="Q173" s="212">
        <v>1.0601700000000001</v>
      </c>
      <c r="R173" s="212">
        <f>Q173*H173</f>
        <v>0.47707650000000001</v>
      </c>
      <c r="S173" s="212">
        <v>0</v>
      </c>
      <c r="T173" s="213">
        <f>S173*H173</f>
        <v>0</v>
      </c>
      <c r="AR173" s="25" t="s">
        <v>149</v>
      </c>
      <c r="AT173" s="25" t="s">
        <v>144</v>
      </c>
      <c r="AU173" s="25" t="s">
        <v>150</v>
      </c>
      <c r="AY173" s="25" t="s">
        <v>141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5" t="s">
        <v>79</v>
      </c>
      <c r="BK173" s="214">
        <f>ROUND(I173*H173,2)</f>
        <v>0</v>
      </c>
      <c r="BL173" s="25" t="s">
        <v>149</v>
      </c>
      <c r="BM173" s="25" t="s">
        <v>588</v>
      </c>
    </row>
    <row r="174" s="11" customFormat="1">
      <c r="B174" s="215"/>
      <c r="D174" s="216" t="s">
        <v>179</v>
      </c>
      <c r="E174" s="217" t="s">
        <v>5</v>
      </c>
      <c r="F174" s="218" t="s">
        <v>589</v>
      </c>
      <c r="H174" s="219">
        <v>0.45000000000000001</v>
      </c>
      <c r="I174" s="220"/>
      <c r="L174" s="215"/>
      <c r="M174" s="221"/>
      <c r="N174" s="222"/>
      <c r="O174" s="222"/>
      <c r="P174" s="222"/>
      <c r="Q174" s="222"/>
      <c r="R174" s="222"/>
      <c r="S174" s="222"/>
      <c r="T174" s="223"/>
      <c r="AT174" s="217" t="s">
        <v>179</v>
      </c>
      <c r="AU174" s="217" t="s">
        <v>150</v>
      </c>
      <c r="AV174" s="11" t="s">
        <v>81</v>
      </c>
      <c r="AW174" s="11" t="s">
        <v>35</v>
      </c>
      <c r="AX174" s="11" t="s">
        <v>79</v>
      </c>
      <c r="AY174" s="217" t="s">
        <v>141</v>
      </c>
    </row>
    <row r="175" s="1" customFormat="1" ht="25.5" customHeight="1">
      <c r="B175" s="202"/>
      <c r="C175" s="203" t="s">
        <v>393</v>
      </c>
      <c r="D175" s="203" t="s">
        <v>144</v>
      </c>
      <c r="E175" s="204" t="s">
        <v>501</v>
      </c>
      <c r="F175" s="205" t="s">
        <v>502</v>
      </c>
      <c r="G175" s="206" t="s">
        <v>177</v>
      </c>
      <c r="H175" s="207">
        <v>9.3480000000000008</v>
      </c>
      <c r="I175" s="208"/>
      <c r="J175" s="209">
        <f>ROUND(I175*H175,2)</f>
        <v>0</v>
      </c>
      <c r="K175" s="205" t="s">
        <v>467</v>
      </c>
      <c r="L175" s="47"/>
      <c r="M175" s="210" t="s">
        <v>5</v>
      </c>
      <c r="N175" s="211" t="s">
        <v>42</v>
      </c>
      <c r="O175" s="48"/>
      <c r="P175" s="212">
        <f>O175*H175</f>
        <v>0</v>
      </c>
      <c r="Q175" s="212">
        <v>2.45329</v>
      </c>
      <c r="R175" s="212">
        <f>Q175*H175</f>
        <v>22.933354920000003</v>
      </c>
      <c r="S175" s="212">
        <v>0</v>
      </c>
      <c r="T175" s="213">
        <f>S175*H175</f>
        <v>0</v>
      </c>
      <c r="AR175" s="25" t="s">
        <v>149</v>
      </c>
      <c r="AT175" s="25" t="s">
        <v>144</v>
      </c>
      <c r="AU175" s="25" t="s">
        <v>150</v>
      </c>
      <c r="AY175" s="25" t="s">
        <v>141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5" t="s">
        <v>79</v>
      </c>
      <c r="BK175" s="214">
        <f>ROUND(I175*H175,2)</f>
        <v>0</v>
      </c>
      <c r="BL175" s="25" t="s">
        <v>149</v>
      </c>
      <c r="BM175" s="25" t="s">
        <v>590</v>
      </c>
    </row>
    <row r="176" s="11" customFormat="1">
      <c r="B176" s="215"/>
      <c r="D176" s="216" t="s">
        <v>179</v>
      </c>
      <c r="E176" s="217" t="s">
        <v>5</v>
      </c>
      <c r="F176" s="218" t="s">
        <v>591</v>
      </c>
      <c r="H176" s="219">
        <v>3.1200000000000001</v>
      </c>
      <c r="I176" s="220"/>
      <c r="L176" s="215"/>
      <c r="M176" s="221"/>
      <c r="N176" s="222"/>
      <c r="O176" s="222"/>
      <c r="P176" s="222"/>
      <c r="Q176" s="222"/>
      <c r="R176" s="222"/>
      <c r="S176" s="222"/>
      <c r="T176" s="223"/>
      <c r="AT176" s="217" t="s">
        <v>179</v>
      </c>
      <c r="AU176" s="217" t="s">
        <v>150</v>
      </c>
      <c r="AV176" s="11" t="s">
        <v>81</v>
      </c>
      <c r="AW176" s="11" t="s">
        <v>35</v>
      </c>
      <c r="AX176" s="11" t="s">
        <v>71</v>
      </c>
      <c r="AY176" s="217" t="s">
        <v>141</v>
      </c>
    </row>
    <row r="177" s="11" customFormat="1">
      <c r="B177" s="215"/>
      <c r="D177" s="216" t="s">
        <v>179</v>
      </c>
      <c r="E177" s="217" t="s">
        <v>5</v>
      </c>
      <c r="F177" s="218" t="s">
        <v>592</v>
      </c>
      <c r="H177" s="219">
        <v>3.54</v>
      </c>
      <c r="I177" s="220"/>
      <c r="L177" s="215"/>
      <c r="M177" s="221"/>
      <c r="N177" s="222"/>
      <c r="O177" s="222"/>
      <c r="P177" s="222"/>
      <c r="Q177" s="222"/>
      <c r="R177" s="222"/>
      <c r="S177" s="222"/>
      <c r="T177" s="223"/>
      <c r="AT177" s="217" t="s">
        <v>179</v>
      </c>
      <c r="AU177" s="217" t="s">
        <v>150</v>
      </c>
      <c r="AV177" s="11" t="s">
        <v>81</v>
      </c>
      <c r="AW177" s="11" t="s">
        <v>35</v>
      </c>
      <c r="AX177" s="11" t="s">
        <v>71</v>
      </c>
      <c r="AY177" s="217" t="s">
        <v>141</v>
      </c>
    </row>
    <row r="178" s="11" customFormat="1">
      <c r="B178" s="215"/>
      <c r="D178" s="216" t="s">
        <v>179</v>
      </c>
      <c r="E178" s="217" t="s">
        <v>5</v>
      </c>
      <c r="F178" s="218" t="s">
        <v>593</v>
      </c>
      <c r="H178" s="219">
        <v>2.04</v>
      </c>
      <c r="I178" s="220"/>
      <c r="L178" s="215"/>
      <c r="M178" s="221"/>
      <c r="N178" s="222"/>
      <c r="O178" s="222"/>
      <c r="P178" s="222"/>
      <c r="Q178" s="222"/>
      <c r="R178" s="222"/>
      <c r="S178" s="222"/>
      <c r="T178" s="223"/>
      <c r="AT178" s="217" t="s">
        <v>179</v>
      </c>
      <c r="AU178" s="217" t="s">
        <v>150</v>
      </c>
      <c r="AV178" s="11" t="s">
        <v>81</v>
      </c>
      <c r="AW178" s="11" t="s">
        <v>35</v>
      </c>
      <c r="AX178" s="11" t="s">
        <v>71</v>
      </c>
      <c r="AY178" s="217" t="s">
        <v>141</v>
      </c>
    </row>
    <row r="179" s="11" customFormat="1">
      <c r="B179" s="215"/>
      <c r="D179" s="216" t="s">
        <v>179</v>
      </c>
      <c r="E179" s="217" t="s">
        <v>5</v>
      </c>
      <c r="F179" s="218" t="s">
        <v>594</v>
      </c>
      <c r="H179" s="219">
        <v>0.64800000000000002</v>
      </c>
      <c r="I179" s="220"/>
      <c r="L179" s="215"/>
      <c r="M179" s="221"/>
      <c r="N179" s="222"/>
      <c r="O179" s="222"/>
      <c r="P179" s="222"/>
      <c r="Q179" s="222"/>
      <c r="R179" s="222"/>
      <c r="S179" s="222"/>
      <c r="T179" s="223"/>
      <c r="AT179" s="217" t="s">
        <v>179</v>
      </c>
      <c r="AU179" s="217" t="s">
        <v>150</v>
      </c>
      <c r="AV179" s="11" t="s">
        <v>81</v>
      </c>
      <c r="AW179" s="11" t="s">
        <v>35</v>
      </c>
      <c r="AX179" s="11" t="s">
        <v>71</v>
      </c>
      <c r="AY179" s="217" t="s">
        <v>141</v>
      </c>
    </row>
    <row r="180" s="12" customFormat="1">
      <c r="B180" s="224"/>
      <c r="D180" s="216" t="s">
        <v>179</v>
      </c>
      <c r="E180" s="225" t="s">
        <v>5</v>
      </c>
      <c r="F180" s="226" t="s">
        <v>187</v>
      </c>
      <c r="H180" s="227">
        <v>9.3480000000000008</v>
      </c>
      <c r="I180" s="228"/>
      <c r="L180" s="224"/>
      <c r="M180" s="229"/>
      <c r="N180" s="230"/>
      <c r="O180" s="230"/>
      <c r="P180" s="230"/>
      <c r="Q180" s="230"/>
      <c r="R180" s="230"/>
      <c r="S180" s="230"/>
      <c r="T180" s="231"/>
      <c r="AT180" s="225" t="s">
        <v>179</v>
      </c>
      <c r="AU180" s="225" t="s">
        <v>150</v>
      </c>
      <c r="AV180" s="12" t="s">
        <v>149</v>
      </c>
      <c r="AW180" s="12" t="s">
        <v>35</v>
      </c>
      <c r="AX180" s="12" t="s">
        <v>79</v>
      </c>
      <c r="AY180" s="225" t="s">
        <v>141</v>
      </c>
    </row>
    <row r="181" s="1" customFormat="1" ht="16.5" customHeight="1">
      <c r="B181" s="202"/>
      <c r="C181" s="203" t="s">
        <v>398</v>
      </c>
      <c r="D181" s="203" t="s">
        <v>144</v>
      </c>
      <c r="E181" s="204" t="s">
        <v>504</v>
      </c>
      <c r="F181" s="205" t="s">
        <v>505</v>
      </c>
      <c r="G181" s="206" t="s">
        <v>239</v>
      </c>
      <c r="H181" s="207">
        <v>0.184</v>
      </c>
      <c r="I181" s="208"/>
      <c r="J181" s="209">
        <f>ROUND(I181*H181,2)</f>
        <v>0</v>
      </c>
      <c r="K181" s="205" t="s">
        <v>148</v>
      </c>
      <c r="L181" s="47"/>
      <c r="M181" s="210" t="s">
        <v>5</v>
      </c>
      <c r="N181" s="211" t="s">
        <v>42</v>
      </c>
      <c r="O181" s="48"/>
      <c r="P181" s="212">
        <f>O181*H181</f>
        <v>0</v>
      </c>
      <c r="Q181" s="212">
        <v>1.0601700000000001</v>
      </c>
      <c r="R181" s="212">
        <f>Q181*H181</f>
        <v>0.19507128000000001</v>
      </c>
      <c r="S181" s="212">
        <v>0</v>
      </c>
      <c r="T181" s="213">
        <f>S181*H181</f>
        <v>0</v>
      </c>
      <c r="AR181" s="25" t="s">
        <v>149</v>
      </c>
      <c r="AT181" s="25" t="s">
        <v>144</v>
      </c>
      <c r="AU181" s="25" t="s">
        <v>150</v>
      </c>
      <c r="AY181" s="25" t="s">
        <v>141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5" t="s">
        <v>79</v>
      </c>
      <c r="BK181" s="214">
        <f>ROUND(I181*H181,2)</f>
        <v>0</v>
      </c>
      <c r="BL181" s="25" t="s">
        <v>149</v>
      </c>
      <c r="BM181" s="25" t="s">
        <v>595</v>
      </c>
    </row>
    <row r="182" s="10" customFormat="1" ht="22.32" customHeight="1">
      <c r="B182" s="189"/>
      <c r="D182" s="190" t="s">
        <v>70</v>
      </c>
      <c r="E182" s="200" t="s">
        <v>150</v>
      </c>
      <c r="F182" s="200" t="s">
        <v>507</v>
      </c>
      <c r="I182" s="192"/>
      <c r="J182" s="201">
        <f>BK182</f>
        <v>0</v>
      </c>
      <c r="L182" s="189"/>
      <c r="M182" s="194"/>
      <c r="N182" s="195"/>
      <c r="O182" s="195"/>
      <c r="P182" s="196">
        <f>SUM(P183:P195)</f>
        <v>0</v>
      </c>
      <c r="Q182" s="195"/>
      <c r="R182" s="196">
        <f>SUM(R183:R195)</f>
        <v>13.769964999999999</v>
      </c>
      <c r="S182" s="195"/>
      <c r="T182" s="197">
        <f>SUM(T183:T195)</f>
        <v>0</v>
      </c>
      <c r="AR182" s="190" t="s">
        <v>79</v>
      </c>
      <c r="AT182" s="198" t="s">
        <v>70</v>
      </c>
      <c r="AU182" s="198" t="s">
        <v>81</v>
      </c>
      <c r="AY182" s="190" t="s">
        <v>141</v>
      </c>
      <c r="BK182" s="199">
        <f>SUM(BK183:BK195)</f>
        <v>0</v>
      </c>
    </row>
    <row r="183" s="1" customFormat="1" ht="16.5" customHeight="1">
      <c r="B183" s="202"/>
      <c r="C183" s="203" t="s">
        <v>407</v>
      </c>
      <c r="D183" s="203" t="s">
        <v>144</v>
      </c>
      <c r="E183" s="204" t="s">
        <v>596</v>
      </c>
      <c r="F183" s="205" t="s">
        <v>597</v>
      </c>
      <c r="G183" s="206" t="s">
        <v>177</v>
      </c>
      <c r="H183" s="207">
        <v>5.3200000000000003</v>
      </c>
      <c r="I183" s="208"/>
      <c r="J183" s="209">
        <f>ROUND(I183*H183,2)</f>
        <v>0</v>
      </c>
      <c r="K183" s="205" t="s">
        <v>148</v>
      </c>
      <c r="L183" s="47"/>
      <c r="M183" s="210" t="s">
        <v>5</v>
      </c>
      <c r="N183" s="211" t="s">
        <v>42</v>
      </c>
      <c r="O183" s="48"/>
      <c r="P183" s="212">
        <f>O183*H183</f>
        <v>0</v>
      </c>
      <c r="Q183" s="212">
        <v>2.45329</v>
      </c>
      <c r="R183" s="212">
        <f>Q183*H183</f>
        <v>13.0515028</v>
      </c>
      <c r="S183" s="212">
        <v>0</v>
      </c>
      <c r="T183" s="213">
        <f>S183*H183</f>
        <v>0</v>
      </c>
      <c r="AR183" s="25" t="s">
        <v>149</v>
      </c>
      <c r="AT183" s="25" t="s">
        <v>144</v>
      </c>
      <c r="AU183" s="25" t="s">
        <v>150</v>
      </c>
      <c r="AY183" s="25" t="s">
        <v>141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25" t="s">
        <v>79</v>
      </c>
      <c r="BK183" s="214">
        <f>ROUND(I183*H183,2)</f>
        <v>0</v>
      </c>
      <c r="BL183" s="25" t="s">
        <v>149</v>
      </c>
      <c r="BM183" s="25" t="s">
        <v>598</v>
      </c>
    </row>
    <row r="184" s="11" customFormat="1">
      <c r="B184" s="215"/>
      <c r="D184" s="216" t="s">
        <v>179</v>
      </c>
      <c r="E184" s="217" t="s">
        <v>5</v>
      </c>
      <c r="F184" s="218" t="s">
        <v>599</v>
      </c>
      <c r="H184" s="219">
        <v>3.6000000000000001</v>
      </c>
      <c r="I184" s="220"/>
      <c r="L184" s="215"/>
      <c r="M184" s="221"/>
      <c r="N184" s="222"/>
      <c r="O184" s="222"/>
      <c r="P184" s="222"/>
      <c r="Q184" s="222"/>
      <c r="R184" s="222"/>
      <c r="S184" s="222"/>
      <c r="T184" s="223"/>
      <c r="AT184" s="217" t="s">
        <v>179</v>
      </c>
      <c r="AU184" s="217" t="s">
        <v>150</v>
      </c>
      <c r="AV184" s="11" t="s">
        <v>81</v>
      </c>
      <c r="AW184" s="11" t="s">
        <v>35</v>
      </c>
      <c r="AX184" s="11" t="s">
        <v>71</v>
      </c>
      <c r="AY184" s="217" t="s">
        <v>141</v>
      </c>
    </row>
    <row r="185" s="11" customFormat="1">
      <c r="B185" s="215"/>
      <c r="D185" s="216" t="s">
        <v>179</v>
      </c>
      <c r="E185" s="217" t="s">
        <v>5</v>
      </c>
      <c r="F185" s="218" t="s">
        <v>600</v>
      </c>
      <c r="H185" s="219">
        <v>1.3600000000000001</v>
      </c>
      <c r="I185" s="220"/>
      <c r="L185" s="215"/>
      <c r="M185" s="221"/>
      <c r="N185" s="222"/>
      <c r="O185" s="222"/>
      <c r="P185" s="222"/>
      <c r="Q185" s="222"/>
      <c r="R185" s="222"/>
      <c r="S185" s="222"/>
      <c r="T185" s="223"/>
      <c r="AT185" s="217" t="s">
        <v>179</v>
      </c>
      <c r="AU185" s="217" t="s">
        <v>150</v>
      </c>
      <c r="AV185" s="11" t="s">
        <v>81</v>
      </c>
      <c r="AW185" s="11" t="s">
        <v>35</v>
      </c>
      <c r="AX185" s="11" t="s">
        <v>71</v>
      </c>
      <c r="AY185" s="217" t="s">
        <v>141</v>
      </c>
    </row>
    <row r="186" s="11" customFormat="1">
      <c r="B186" s="215"/>
      <c r="D186" s="216" t="s">
        <v>179</v>
      </c>
      <c r="E186" s="217" t="s">
        <v>5</v>
      </c>
      <c r="F186" s="218" t="s">
        <v>601</v>
      </c>
      <c r="H186" s="219">
        <v>0.35999999999999999</v>
      </c>
      <c r="I186" s="220"/>
      <c r="L186" s="215"/>
      <c r="M186" s="221"/>
      <c r="N186" s="222"/>
      <c r="O186" s="222"/>
      <c r="P186" s="222"/>
      <c r="Q186" s="222"/>
      <c r="R186" s="222"/>
      <c r="S186" s="222"/>
      <c r="T186" s="223"/>
      <c r="AT186" s="217" t="s">
        <v>179</v>
      </c>
      <c r="AU186" s="217" t="s">
        <v>150</v>
      </c>
      <c r="AV186" s="11" t="s">
        <v>81</v>
      </c>
      <c r="AW186" s="11" t="s">
        <v>35</v>
      </c>
      <c r="AX186" s="11" t="s">
        <v>71</v>
      </c>
      <c r="AY186" s="217" t="s">
        <v>141</v>
      </c>
    </row>
    <row r="187" s="12" customFormat="1">
      <c r="B187" s="224"/>
      <c r="D187" s="216" t="s">
        <v>179</v>
      </c>
      <c r="E187" s="225" t="s">
        <v>5</v>
      </c>
      <c r="F187" s="226" t="s">
        <v>187</v>
      </c>
      <c r="H187" s="227">
        <v>5.3200000000000003</v>
      </c>
      <c r="I187" s="228"/>
      <c r="L187" s="224"/>
      <c r="M187" s="229"/>
      <c r="N187" s="230"/>
      <c r="O187" s="230"/>
      <c r="P187" s="230"/>
      <c r="Q187" s="230"/>
      <c r="R187" s="230"/>
      <c r="S187" s="230"/>
      <c r="T187" s="231"/>
      <c r="AT187" s="225" t="s">
        <v>179</v>
      </c>
      <c r="AU187" s="225" t="s">
        <v>150</v>
      </c>
      <c r="AV187" s="12" t="s">
        <v>149</v>
      </c>
      <c r="AW187" s="12" t="s">
        <v>35</v>
      </c>
      <c r="AX187" s="12" t="s">
        <v>79</v>
      </c>
      <c r="AY187" s="225" t="s">
        <v>141</v>
      </c>
    </row>
    <row r="188" s="1" customFormat="1" ht="16.5" customHeight="1">
      <c r="B188" s="202"/>
      <c r="C188" s="203" t="s">
        <v>416</v>
      </c>
      <c r="D188" s="203" t="s">
        <v>144</v>
      </c>
      <c r="E188" s="204" t="s">
        <v>602</v>
      </c>
      <c r="F188" s="205" t="s">
        <v>603</v>
      </c>
      <c r="G188" s="206" t="s">
        <v>147</v>
      </c>
      <c r="H188" s="207">
        <v>24.800000000000001</v>
      </c>
      <c r="I188" s="208"/>
      <c r="J188" s="209">
        <f>ROUND(I188*H188,2)</f>
        <v>0</v>
      </c>
      <c r="K188" s="205" t="s">
        <v>148</v>
      </c>
      <c r="L188" s="47"/>
      <c r="M188" s="210" t="s">
        <v>5</v>
      </c>
      <c r="N188" s="211" t="s">
        <v>42</v>
      </c>
      <c r="O188" s="48"/>
      <c r="P188" s="212">
        <f>O188*H188</f>
        <v>0</v>
      </c>
      <c r="Q188" s="212">
        <v>0.0027499999999999998</v>
      </c>
      <c r="R188" s="212">
        <f>Q188*H188</f>
        <v>0.068199999999999997</v>
      </c>
      <c r="S188" s="212">
        <v>0</v>
      </c>
      <c r="T188" s="213">
        <f>S188*H188</f>
        <v>0</v>
      </c>
      <c r="AR188" s="25" t="s">
        <v>149</v>
      </c>
      <c r="AT188" s="25" t="s">
        <v>144</v>
      </c>
      <c r="AU188" s="25" t="s">
        <v>150</v>
      </c>
      <c r="AY188" s="25" t="s">
        <v>141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5" t="s">
        <v>79</v>
      </c>
      <c r="BK188" s="214">
        <f>ROUND(I188*H188,2)</f>
        <v>0</v>
      </c>
      <c r="BL188" s="25" t="s">
        <v>149</v>
      </c>
      <c r="BM188" s="25" t="s">
        <v>604</v>
      </c>
    </row>
    <row r="189" s="11" customFormat="1">
      <c r="B189" s="215"/>
      <c r="D189" s="216" t="s">
        <v>179</v>
      </c>
      <c r="E189" s="217" t="s">
        <v>5</v>
      </c>
      <c r="F189" s="218" t="s">
        <v>605</v>
      </c>
      <c r="H189" s="219">
        <v>14.4</v>
      </c>
      <c r="I189" s="220"/>
      <c r="L189" s="215"/>
      <c r="M189" s="221"/>
      <c r="N189" s="222"/>
      <c r="O189" s="222"/>
      <c r="P189" s="222"/>
      <c r="Q189" s="222"/>
      <c r="R189" s="222"/>
      <c r="S189" s="222"/>
      <c r="T189" s="223"/>
      <c r="AT189" s="217" t="s">
        <v>179</v>
      </c>
      <c r="AU189" s="217" t="s">
        <v>150</v>
      </c>
      <c r="AV189" s="11" t="s">
        <v>81</v>
      </c>
      <c r="AW189" s="11" t="s">
        <v>35</v>
      </c>
      <c r="AX189" s="11" t="s">
        <v>71</v>
      </c>
      <c r="AY189" s="217" t="s">
        <v>141</v>
      </c>
    </row>
    <row r="190" s="11" customFormat="1">
      <c r="B190" s="215"/>
      <c r="D190" s="216" t="s">
        <v>179</v>
      </c>
      <c r="E190" s="217" t="s">
        <v>5</v>
      </c>
      <c r="F190" s="218" t="s">
        <v>606</v>
      </c>
      <c r="H190" s="219">
        <v>6.7999999999999998</v>
      </c>
      <c r="I190" s="220"/>
      <c r="L190" s="215"/>
      <c r="M190" s="221"/>
      <c r="N190" s="222"/>
      <c r="O190" s="222"/>
      <c r="P190" s="222"/>
      <c r="Q190" s="222"/>
      <c r="R190" s="222"/>
      <c r="S190" s="222"/>
      <c r="T190" s="223"/>
      <c r="AT190" s="217" t="s">
        <v>179</v>
      </c>
      <c r="AU190" s="217" t="s">
        <v>150</v>
      </c>
      <c r="AV190" s="11" t="s">
        <v>81</v>
      </c>
      <c r="AW190" s="11" t="s">
        <v>35</v>
      </c>
      <c r="AX190" s="11" t="s">
        <v>71</v>
      </c>
      <c r="AY190" s="217" t="s">
        <v>141</v>
      </c>
    </row>
    <row r="191" s="11" customFormat="1">
      <c r="B191" s="215"/>
      <c r="D191" s="216" t="s">
        <v>179</v>
      </c>
      <c r="E191" s="217" t="s">
        <v>5</v>
      </c>
      <c r="F191" s="218" t="s">
        <v>607</v>
      </c>
      <c r="H191" s="219">
        <v>3.6000000000000001</v>
      </c>
      <c r="I191" s="220"/>
      <c r="L191" s="215"/>
      <c r="M191" s="221"/>
      <c r="N191" s="222"/>
      <c r="O191" s="222"/>
      <c r="P191" s="222"/>
      <c r="Q191" s="222"/>
      <c r="R191" s="222"/>
      <c r="S191" s="222"/>
      <c r="T191" s="223"/>
      <c r="AT191" s="217" t="s">
        <v>179</v>
      </c>
      <c r="AU191" s="217" t="s">
        <v>150</v>
      </c>
      <c r="AV191" s="11" t="s">
        <v>81</v>
      </c>
      <c r="AW191" s="11" t="s">
        <v>35</v>
      </c>
      <c r="AX191" s="11" t="s">
        <v>71</v>
      </c>
      <c r="AY191" s="217" t="s">
        <v>141</v>
      </c>
    </row>
    <row r="192" s="12" customFormat="1">
      <c r="B192" s="224"/>
      <c r="D192" s="216" t="s">
        <v>179</v>
      </c>
      <c r="E192" s="225" t="s">
        <v>5</v>
      </c>
      <c r="F192" s="226" t="s">
        <v>187</v>
      </c>
      <c r="H192" s="227">
        <v>24.800000000000001</v>
      </c>
      <c r="I192" s="228"/>
      <c r="L192" s="224"/>
      <c r="M192" s="229"/>
      <c r="N192" s="230"/>
      <c r="O192" s="230"/>
      <c r="P192" s="230"/>
      <c r="Q192" s="230"/>
      <c r="R192" s="230"/>
      <c r="S192" s="230"/>
      <c r="T192" s="231"/>
      <c r="AT192" s="225" t="s">
        <v>179</v>
      </c>
      <c r="AU192" s="225" t="s">
        <v>150</v>
      </c>
      <c r="AV192" s="12" t="s">
        <v>149</v>
      </c>
      <c r="AW192" s="12" t="s">
        <v>35</v>
      </c>
      <c r="AX192" s="12" t="s">
        <v>79</v>
      </c>
      <c r="AY192" s="225" t="s">
        <v>141</v>
      </c>
    </row>
    <row r="193" s="1" customFormat="1" ht="16.5" customHeight="1">
      <c r="B193" s="202"/>
      <c r="C193" s="203" t="s">
        <v>421</v>
      </c>
      <c r="D193" s="203" t="s">
        <v>144</v>
      </c>
      <c r="E193" s="204" t="s">
        <v>608</v>
      </c>
      <c r="F193" s="205" t="s">
        <v>609</v>
      </c>
      <c r="G193" s="206" t="s">
        <v>147</v>
      </c>
      <c r="H193" s="207">
        <v>24.800000000000001</v>
      </c>
      <c r="I193" s="208"/>
      <c r="J193" s="209">
        <f>ROUND(I193*H193,2)</f>
        <v>0</v>
      </c>
      <c r="K193" s="205" t="s">
        <v>148</v>
      </c>
      <c r="L193" s="47"/>
      <c r="M193" s="210" t="s">
        <v>5</v>
      </c>
      <c r="N193" s="211" t="s">
        <v>42</v>
      </c>
      <c r="O193" s="48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5" t="s">
        <v>149</v>
      </c>
      <c r="AT193" s="25" t="s">
        <v>144</v>
      </c>
      <c r="AU193" s="25" t="s">
        <v>150</v>
      </c>
      <c r="AY193" s="25" t="s">
        <v>141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5" t="s">
        <v>79</v>
      </c>
      <c r="BK193" s="214">
        <f>ROUND(I193*H193,2)</f>
        <v>0</v>
      </c>
      <c r="BL193" s="25" t="s">
        <v>149</v>
      </c>
      <c r="BM193" s="25" t="s">
        <v>610</v>
      </c>
    </row>
    <row r="194" s="1" customFormat="1" ht="16.5" customHeight="1">
      <c r="B194" s="202"/>
      <c r="C194" s="203" t="s">
        <v>426</v>
      </c>
      <c r="D194" s="203" t="s">
        <v>144</v>
      </c>
      <c r="E194" s="204" t="s">
        <v>611</v>
      </c>
      <c r="F194" s="205" t="s">
        <v>612</v>
      </c>
      <c r="G194" s="206" t="s">
        <v>239</v>
      </c>
      <c r="H194" s="207">
        <v>0.62</v>
      </c>
      <c r="I194" s="208"/>
      <c r="J194" s="209">
        <f>ROUND(I194*H194,2)</f>
        <v>0</v>
      </c>
      <c r="K194" s="205" t="s">
        <v>148</v>
      </c>
      <c r="L194" s="47"/>
      <c r="M194" s="210" t="s">
        <v>5</v>
      </c>
      <c r="N194" s="211" t="s">
        <v>42</v>
      </c>
      <c r="O194" s="48"/>
      <c r="P194" s="212">
        <f>O194*H194</f>
        <v>0</v>
      </c>
      <c r="Q194" s="212">
        <v>1.04881</v>
      </c>
      <c r="R194" s="212">
        <f>Q194*H194</f>
        <v>0.65026220000000001</v>
      </c>
      <c r="S194" s="212">
        <v>0</v>
      </c>
      <c r="T194" s="213">
        <f>S194*H194</f>
        <v>0</v>
      </c>
      <c r="AR194" s="25" t="s">
        <v>149</v>
      </c>
      <c r="AT194" s="25" t="s">
        <v>144</v>
      </c>
      <c r="AU194" s="25" t="s">
        <v>150</v>
      </c>
      <c r="AY194" s="25" t="s">
        <v>141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5" t="s">
        <v>79</v>
      </c>
      <c r="BK194" s="214">
        <f>ROUND(I194*H194,2)</f>
        <v>0</v>
      </c>
      <c r="BL194" s="25" t="s">
        <v>149</v>
      </c>
      <c r="BM194" s="25" t="s">
        <v>613</v>
      </c>
    </row>
    <row r="195" s="11" customFormat="1">
      <c r="B195" s="215"/>
      <c r="D195" s="216" t="s">
        <v>179</v>
      </c>
      <c r="E195" s="217" t="s">
        <v>5</v>
      </c>
      <c r="F195" s="218" t="s">
        <v>614</v>
      </c>
      <c r="H195" s="219">
        <v>0.62</v>
      </c>
      <c r="I195" s="220"/>
      <c r="L195" s="215"/>
      <c r="M195" s="221"/>
      <c r="N195" s="222"/>
      <c r="O195" s="222"/>
      <c r="P195" s="222"/>
      <c r="Q195" s="222"/>
      <c r="R195" s="222"/>
      <c r="S195" s="222"/>
      <c r="T195" s="223"/>
      <c r="AT195" s="217" t="s">
        <v>179</v>
      </c>
      <c r="AU195" s="217" t="s">
        <v>150</v>
      </c>
      <c r="AV195" s="11" t="s">
        <v>81</v>
      </c>
      <c r="AW195" s="11" t="s">
        <v>35</v>
      </c>
      <c r="AX195" s="11" t="s">
        <v>79</v>
      </c>
      <c r="AY195" s="217" t="s">
        <v>141</v>
      </c>
    </row>
    <row r="196" s="10" customFormat="1" ht="22.32" customHeight="1">
      <c r="B196" s="189"/>
      <c r="D196" s="190" t="s">
        <v>70</v>
      </c>
      <c r="E196" s="200" t="s">
        <v>149</v>
      </c>
      <c r="F196" s="200" t="s">
        <v>615</v>
      </c>
      <c r="I196" s="192"/>
      <c r="J196" s="201">
        <f>BK196</f>
        <v>0</v>
      </c>
      <c r="L196" s="189"/>
      <c r="M196" s="194"/>
      <c r="N196" s="195"/>
      <c r="O196" s="195"/>
      <c r="P196" s="196">
        <f>P197+SUM(P198:P224)</f>
        <v>0</v>
      </c>
      <c r="Q196" s="195"/>
      <c r="R196" s="196">
        <f>R197+SUM(R198:R224)</f>
        <v>44.92360626</v>
      </c>
      <c r="S196" s="195"/>
      <c r="T196" s="197">
        <f>T197+SUM(T198:T224)</f>
        <v>0</v>
      </c>
      <c r="AR196" s="190" t="s">
        <v>79</v>
      </c>
      <c r="AT196" s="198" t="s">
        <v>70</v>
      </c>
      <c r="AU196" s="198" t="s">
        <v>81</v>
      </c>
      <c r="AY196" s="190" t="s">
        <v>141</v>
      </c>
      <c r="BK196" s="199">
        <f>BK197+SUM(BK198:BK224)</f>
        <v>0</v>
      </c>
    </row>
    <row r="197" s="1" customFormat="1" ht="16.5" customHeight="1">
      <c r="B197" s="202"/>
      <c r="C197" s="203" t="s">
        <v>430</v>
      </c>
      <c r="D197" s="203" t="s">
        <v>144</v>
      </c>
      <c r="E197" s="204" t="s">
        <v>616</v>
      </c>
      <c r="F197" s="205" t="s">
        <v>617</v>
      </c>
      <c r="G197" s="206" t="s">
        <v>177</v>
      </c>
      <c r="H197" s="207">
        <v>15.672000000000001</v>
      </c>
      <c r="I197" s="208"/>
      <c r="J197" s="209">
        <f>ROUND(I197*H197,2)</f>
        <v>0</v>
      </c>
      <c r="K197" s="205" t="s">
        <v>148</v>
      </c>
      <c r="L197" s="47"/>
      <c r="M197" s="210" t="s">
        <v>5</v>
      </c>
      <c r="N197" s="211" t="s">
        <v>42</v>
      </c>
      <c r="O197" s="48"/>
      <c r="P197" s="212">
        <f>O197*H197</f>
        <v>0</v>
      </c>
      <c r="Q197" s="212">
        <v>2.4533700000000001</v>
      </c>
      <c r="R197" s="212">
        <f>Q197*H197</f>
        <v>38.449214640000001</v>
      </c>
      <c r="S197" s="212">
        <v>0</v>
      </c>
      <c r="T197" s="213">
        <f>S197*H197</f>
        <v>0</v>
      </c>
      <c r="AR197" s="25" t="s">
        <v>149</v>
      </c>
      <c r="AT197" s="25" t="s">
        <v>144</v>
      </c>
      <c r="AU197" s="25" t="s">
        <v>150</v>
      </c>
      <c r="AY197" s="25" t="s">
        <v>141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5" t="s">
        <v>79</v>
      </c>
      <c r="BK197" s="214">
        <f>ROUND(I197*H197,2)</f>
        <v>0</v>
      </c>
      <c r="BL197" s="25" t="s">
        <v>149</v>
      </c>
      <c r="BM197" s="25" t="s">
        <v>618</v>
      </c>
    </row>
    <row r="198" s="11" customFormat="1">
      <c r="B198" s="215"/>
      <c r="D198" s="216" t="s">
        <v>179</v>
      </c>
      <c r="E198" s="217" t="s">
        <v>5</v>
      </c>
      <c r="F198" s="218" t="s">
        <v>619</v>
      </c>
      <c r="H198" s="219">
        <v>2.5720000000000001</v>
      </c>
      <c r="I198" s="220"/>
      <c r="L198" s="215"/>
      <c r="M198" s="221"/>
      <c r="N198" s="222"/>
      <c r="O198" s="222"/>
      <c r="P198" s="222"/>
      <c r="Q198" s="222"/>
      <c r="R198" s="222"/>
      <c r="S198" s="222"/>
      <c r="T198" s="223"/>
      <c r="AT198" s="217" t="s">
        <v>179</v>
      </c>
      <c r="AU198" s="217" t="s">
        <v>150</v>
      </c>
      <c r="AV198" s="11" t="s">
        <v>81</v>
      </c>
      <c r="AW198" s="11" t="s">
        <v>35</v>
      </c>
      <c r="AX198" s="11" t="s">
        <v>71</v>
      </c>
      <c r="AY198" s="217" t="s">
        <v>141</v>
      </c>
    </row>
    <row r="199" s="11" customFormat="1">
      <c r="B199" s="215"/>
      <c r="D199" s="216" t="s">
        <v>179</v>
      </c>
      <c r="E199" s="217" t="s">
        <v>5</v>
      </c>
      <c r="F199" s="218" t="s">
        <v>620</v>
      </c>
      <c r="H199" s="219">
        <v>11.048</v>
      </c>
      <c r="I199" s="220"/>
      <c r="L199" s="215"/>
      <c r="M199" s="221"/>
      <c r="N199" s="222"/>
      <c r="O199" s="222"/>
      <c r="P199" s="222"/>
      <c r="Q199" s="222"/>
      <c r="R199" s="222"/>
      <c r="S199" s="222"/>
      <c r="T199" s="223"/>
      <c r="AT199" s="217" t="s">
        <v>179</v>
      </c>
      <c r="AU199" s="217" t="s">
        <v>150</v>
      </c>
      <c r="AV199" s="11" t="s">
        <v>81</v>
      </c>
      <c r="AW199" s="11" t="s">
        <v>35</v>
      </c>
      <c r="AX199" s="11" t="s">
        <v>71</v>
      </c>
      <c r="AY199" s="217" t="s">
        <v>141</v>
      </c>
    </row>
    <row r="200" s="11" customFormat="1">
      <c r="B200" s="215"/>
      <c r="D200" s="216" t="s">
        <v>179</v>
      </c>
      <c r="E200" s="217" t="s">
        <v>5</v>
      </c>
      <c r="F200" s="218" t="s">
        <v>621</v>
      </c>
      <c r="H200" s="219">
        <v>1.512</v>
      </c>
      <c r="I200" s="220"/>
      <c r="L200" s="215"/>
      <c r="M200" s="221"/>
      <c r="N200" s="222"/>
      <c r="O200" s="222"/>
      <c r="P200" s="222"/>
      <c r="Q200" s="222"/>
      <c r="R200" s="222"/>
      <c r="S200" s="222"/>
      <c r="T200" s="223"/>
      <c r="AT200" s="217" t="s">
        <v>179</v>
      </c>
      <c r="AU200" s="217" t="s">
        <v>150</v>
      </c>
      <c r="AV200" s="11" t="s">
        <v>81</v>
      </c>
      <c r="AW200" s="11" t="s">
        <v>35</v>
      </c>
      <c r="AX200" s="11" t="s">
        <v>71</v>
      </c>
      <c r="AY200" s="217" t="s">
        <v>141</v>
      </c>
    </row>
    <row r="201" s="11" customFormat="1">
      <c r="B201" s="215"/>
      <c r="D201" s="216" t="s">
        <v>179</v>
      </c>
      <c r="E201" s="217" t="s">
        <v>5</v>
      </c>
      <c r="F201" s="218" t="s">
        <v>622</v>
      </c>
      <c r="H201" s="219">
        <v>0.54000000000000004</v>
      </c>
      <c r="I201" s="220"/>
      <c r="L201" s="215"/>
      <c r="M201" s="221"/>
      <c r="N201" s="222"/>
      <c r="O201" s="222"/>
      <c r="P201" s="222"/>
      <c r="Q201" s="222"/>
      <c r="R201" s="222"/>
      <c r="S201" s="222"/>
      <c r="T201" s="223"/>
      <c r="AT201" s="217" t="s">
        <v>179</v>
      </c>
      <c r="AU201" s="217" t="s">
        <v>150</v>
      </c>
      <c r="AV201" s="11" t="s">
        <v>81</v>
      </c>
      <c r="AW201" s="11" t="s">
        <v>35</v>
      </c>
      <c r="AX201" s="11" t="s">
        <v>71</v>
      </c>
      <c r="AY201" s="217" t="s">
        <v>141</v>
      </c>
    </row>
    <row r="202" s="12" customFormat="1">
      <c r="B202" s="224"/>
      <c r="D202" s="216" t="s">
        <v>179</v>
      </c>
      <c r="E202" s="225" t="s">
        <v>5</v>
      </c>
      <c r="F202" s="226" t="s">
        <v>187</v>
      </c>
      <c r="H202" s="227">
        <v>15.672000000000001</v>
      </c>
      <c r="I202" s="228"/>
      <c r="L202" s="224"/>
      <c r="M202" s="229"/>
      <c r="N202" s="230"/>
      <c r="O202" s="230"/>
      <c r="P202" s="230"/>
      <c r="Q202" s="230"/>
      <c r="R202" s="230"/>
      <c r="S202" s="230"/>
      <c r="T202" s="231"/>
      <c r="AT202" s="225" t="s">
        <v>179</v>
      </c>
      <c r="AU202" s="225" t="s">
        <v>150</v>
      </c>
      <c r="AV202" s="12" t="s">
        <v>149</v>
      </c>
      <c r="AW202" s="12" t="s">
        <v>35</v>
      </c>
      <c r="AX202" s="12" t="s">
        <v>79</v>
      </c>
      <c r="AY202" s="225" t="s">
        <v>141</v>
      </c>
    </row>
    <row r="203" s="1" customFormat="1" ht="16.5" customHeight="1">
      <c r="B203" s="202"/>
      <c r="C203" s="203" t="s">
        <v>436</v>
      </c>
      <c r="D203" s="203" t="s">
        <v>144</v>
      </c>
      <c r="E203" s="204" t="s">
        <v>623</v>
      </c>
      <c r="F203" s="205" t="s">
        <v>624</v>
      </c>
      <c r="G203" s="206" t="s">
        <v>147</v>
      </c>
      <c r="H203" s="207">
        <v>70.640000000000001</v>
      </c>
      <c r="I203" s="208"/>
      <c r="J203" s="209">
        <f>ROUND(I203*H203,2)</f>
        <v>0</v>
      </c>
      <c r="K203" s="205" t="s">
        <v>148</v>
      </c>
      <c r="L203" s="47"/>
      <c r="M203" s="210" t="s">
        <v>5</v>
      </c>
      <c r="N203" s="211" t="s">
        <v>42</v>
      </c>
      <c r="O203" s="48"/>
      <c r="P203" s="212">
        <f>O203*H203</f>
        <v>0</v>
      </c>
      <c r="Q203" s="212">
        <v>0.00012999999999999999</v>
      </c>
      <c r="R203" s="212">
        <f>Q203*H203</f>
        <v>0.009183199999999999</v>
      </c>
      <c r="S203" s="212">
        <v>0</v>
      </c>
      <c r="T203" s="213">
        <f>S203*H203</f>
        <v>0</v>
      </c>
      <c r="AR203" s="25" t="s">
        <v>149</v>
      </c>
      <c r="AT203" s="25" t="s">
        <v>144</v>
      </c>
      <c r="AU203" s="25" t="s">
        <v>150</v>
      </c>
      <c r="AY203" s="25" t="s">
        <v>141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5" t="s">
        <v>79</v>
      </c>
      <c r="BK203" s="214">
        <f>ROUND(I203*H203,2)</f>
        <v>0</v>
      </c>
      <c r="BL203" s="25" t="s">
        <v>149</v>
      </c>
      <c r="BM203" s="25" t="s">
        <v>625</v>
      </c>
    </row>
    <row r="204" s="1" customFormat="1" ht="16.5" customHeight="1">
      <c r="B204" s="202"/>
      <c r="C204" s="203" t="s">
        <v>626</v>
      </c>
      <c r="D204" s="203" t="s">
        <v>144</v>
      </c>
      <c r="E204" s="204" t="s">
        <v>627</v>
      </c>
      <c r="F204" s="205" t="s">
        <v>628</v>
      </c>
      <c r="G204" s="206" t="s">
        <v>239</v>
      </c>
      <c r="H204" s="207">
        <v>0.54600000000000004</v>
      </c>
      <c r="I204" s="208"/>
      <c r="J204" s="209">
        <f>ROUND(I204*H204,2)</f>
        <v>0</v>
      </c>
      <c r="K204" s="205" t="s">
        <v>148</v>
      </c>
      <c r="L204" s="47"/>
      <c r="M204" s="210" t="s">
        <v>5</v>
      </c>
      <c r="N204" s="211" t="s">
        <v>42</v>
      </c>
      <c r="O204" s="48"/>
      <c r="P204" s="212">
        <f>O204*H204</f>
        <v>0</v>
      </c>
      <c r="Q204" s="212">
        <v>1.06277</v>
      </c>
      <c r="R204" s="212">
        <f>Q204*H204</f>
        <v>0.58027242000000001</v>
      </c>
      <c r="S204" s="212">
        <v>0</v>
      </c>
      <c r="T204" s="213">
        <f>S204*H204</f>
        <v>0</v>
      </c>
      <c r="AR204" s="25" t="s">
        <v>149</v>
      </c>
      <c r="AT204" s="25" t="s">
        <v>144</v>
      </c>
      <c r="AU204" s="25" t="s">
        <v>150</v>
      </c>
      <c r="AY204" s="25" t="s">
        <v>141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25" t="s">
        <v>79</v>
      </c>
      <c r="BK204" s="214">
        <f>ROUND(I204*H204,2)</f>
        <v>0</v>
      </c>
      <c r="BL204" s="25" t="s">
        <v>149</v>
      </c>
      <c r="BM204" s="25" t="s">
        <v>629</v>
      </c>
    </row>
    <row r="205" s="11" customFormat="1">
      <c r="B205" s="215"/>
      <c r="D205" s="216" t="s">
        <v>179</v>
      </c>
      <c r="E205" s="217" t="s">
        <v>5</v>
      </c>
      <c r="F205" s="218" t="s">
        <v>630</v>
      </c>
      <c r="H205" s="219">
        <v>0.154</v>
      </c>
      <c r="I205" s="220"/>
      <c r="L205" s="215"/>
      <c r="M205" s="221"/>
      <c r="N205" s="222"/>
      <c r="O205" s="222"/>
      <c r="P205" s="222"/>
      <c r="Q205" s="222"/>
      <c r="R205" s="222"/>
      <c r="S205" s="222"/>
      <c r="T205" s="223"/>
      <c r="AT205" s="217" t="s">
        <v>179</v>
      </c>
      <c r="AU205" s="217" t="s">
        <v>150</v>
      </c>
      <c r="AV205" s="11" t="s">
        <v>81</v>
      </c>
      <c r="AW205" s="11" t="s">
        <v>35</v>
      </c>
      <c r="AX205" s="11" t="s">
        <v>71</v>
      </c>
      <c r="AY205" s="217" t="s">
        <v>141</v>
      </c>
    </row>
    <row r="206" s="11" customFormat="1">
      <c r="B206" s="215"/>
      <c r="D206" s="216" t="s">
        <v>179</v>
      </c>
      <c r="E206" s="217" t="s">
        <v>5</v>
      </c>
      <c r="F206" s="218" t="s">
        <v>631</v>
      </c>
      <c r="H206" s="219">
        <v>0.30099999999999999</v>
      </c>
      <c r="I206" s="220"/>
      <c r="L206" s="215"/>
      <c r="M206" s="221"/>
      <c r="N206" s="222"/>
      <c r="O206" s="222"/>
      <c r="P206" s="222"/>
      <c r="Q206" s="222"/>
      <c r="R206" s="222"/>
      <c r="S206" s="222"/>
      <c r="T206" s="223"/>
      <c r="AT206" s="217" t="s">
        <v>179</v>
      </c>
      <c r="AU206" s="217" t="s">
        <v>150</v>
      </c>
      <c r="AV206" s="11" t="s">
        <v>81</v>
      </c>
      <c r="AW206" s="11" t="s">
        <v>35</v>
      </c>
      <c r="AX206" s="11" t="s">
        <v>71</v>
      </c>
      <c r="AY206" s="217" t="s">
        <v>141</v>
      </c>
    </row>
    <row r="207" s="11" customFormat="1">
      <c r="B207" s="215"/>
      <c r="D207" s="216" t="s">
        <v>179</v>
      </c>
      <c r="E207" s="217" t="s">
        <v>5</v>
      </c>
      <c r="F207" s="218" t="s">
        <v>632</v>
      </c>
      <c r="H207" s="219">
        <v>0.090999999999999998</v>
      </c>
      <c r="I207" s="220"/>
      <c r="L207" s="215"/>
      <c r="M207" s="221"/>
      <c r="N207" s="222"/>
      <c r="O207" s="222"/>
      <c r="P207" s="222"/>
      <c r="Q207" s="222"/>
      <c r="R207" s="222"/>
      <c r="S207" s="222"/>
      <c r="T207" s="223"/>
      <c r="AT207" s="217" t="s">
        <v>179</v>
      </c>
      <c r="AU207" s="217" t="s">
        <v>150</v>
      </c>
      <c r="AV207" s="11" t="s">
        <v>81</v>
      </c>
      <c r="AW207" s="11" t="s">
        <v>35</v>
      </c>
      <c r="AX207" s="11" t="s">
        <v>71</v>
      </c>
      <c r="AY207" s="217" t="s">
        <v>141</v>
      </c>
    </row>
    <row r="208" s="12" customFormat="1">
      <c r="B208" s="224"/>
      <c r="D208" s="216" t="s">
        <v>179</v>
      </c>
      <c r="E208" s="225" t="s">
        <v>5</v>
      </c>
      <c r="F208" s="226" t="s">
        <v>187</v>
      </c>
      <c r="H208" s="227">
        <v>0.54600000000000004</v>
      </c>
      <c r="I208" s="228"/>
      <c r="L208" s="224"/>
      <c r="M208" s="229"/>
      <c r="N208" s="230"/>
      <c r="O208" s="230"/>
      <c r="P208" s="230"/>
      <c r="Q208" s="230"/>
      <c r="R208" s="230"/>
      <c r="S208" s="230"/>
      <c r="T208" s="231"/>
      <c r="AT208" s="225" t="s">
        <v>179</v>
      </c>
      <c r="AU208" s="225" t="s">
        <v>150</v>
      </c>
      <c r="AV208" s="12" t="s">
        <v>149</v>
      </c>
      <c r="AW208" s="12" t="s">
        <v>35</v>
      </c>
      <c r="AX208" s="12" t="s">
        <v>79</v>
      </c>
      <c r="AY208" s="225" t="s">
        <v>141</v>
      </c>
    </row>
    <row r="209" s="1" customFormat="1" ht="16.5" customHeight="1">
      <c r="B209" s="202"/>
      <c r="C209" s="203" t="s">
        <v>633</v>
      </c>
      <c r="D209" s="203" t="s">
        <v>144</v>
      </c>
      <c r="E209" s="204" t="s">
        <v>634</v>
      </c>
      <c r="F209" s="205" t="s">
        <v>635</v>
      </c>
      <c r="G209" s="206" t="s">
        <v>147</v>
      </c>
      <c r="H209" s="207">
        <v>72.799999999999997</v>
      </c>
      <c r="I209" s="208"/>
      <c r="J209" s="209">
        <f>ROUND(I209*H209,2)</f>
        <v>0</v>
      </c>
      <c r="K209" s="205" t="s">
        <v>148</v>
      </c>
      <c r="L209" s="47"/>
      <c r="M209" s="210" t="s">
        <v>5</v>
      </c>
      <c r="N209" s="211" t="s">
        <v>42</v>
      </c>
      <c r="O209" s="48"/>
      <c r="P209" s="212">
        <f>O209*H209</f>
        <v>0</v>
      </c>
      <c r="Q209" s="212">
        <v>0.01282</v>
      </c>
      <c r="R209" s="212">
        <f>Q209*H209</f>
        <v>0.9332959999999999</v>
      </c>
      <c r="S209" s="212">
        <v>0</v>
      </c>
      <c r="T209" s="213">
        <f>S209*H209</f>
        <v>0</v>
      </c>
      <c r="AR209" s="25" t="s">
        <v>149</v>
      </c>
      <c r="AT209" s="25" t="s">
        <v>144</v>
      </c>
      <c r="AU209" s="25" t="s">
        <v>150</v>
      </c>
      <c r="AY209" s="25" t="s">
        <v>141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5" t="s">
        <v>79</v>
      </c>
      <c r="BK209" s="214">
        <f>ROUND(I209*H209,2)</f>
        <v>0</v>
      </c>
      <c r="BL209" s="25" t="s">
        <v>149</v>
      </c>
      <c r="BM209" s="25" t="s">
        <v>636</v>
      </c>
    </row>
    <row r="210" s="11" customFormat="1">
      <c r="B210" s="215"/>
      <c r="D210" s="216" t="s">
        <v>179</v>
      </c>
      <c r="E210" s="217" t="s">
        <v>5</v>
      </c>
      <c r="F210" s="218" t="s">
        <v>637</v>
      </c>
      <c r="H210" s="219">
        <v>12.859999999999999</v>
      </c>
      <c r="I210" s="220"/>
      <c r="L210" s="215"/>
      <c r="M210" s="221"/>
      <c r="N210" s="222"/>
      <c r="O210" s="222"/>
      <c r="P210" s="222"/>
      <c r="Q210" s="222"/>
      <c r="R210" s="222"/>
      <c r="S210" s="222"/>
      <c r="T210" s="223"/>
      <c r="AT210" s="217" t="s">
        <v>179</v>
      </c>
      <c r="AU210" s="217" t="s">
        <v>150</v>
      </c>
      <c r="AV210" s="11" t="s">
        <v>81</v>
      </c>
      <c r="AW210" s="11" t="s">
        <v>35</v>
      </c>
      <c r="AX210" s="11" t="s">
        <v>71</v>
      </c>
      <c r="AY210" s="217" t="s">
        <v>141</v>
      </c>
    </row>
    <row r="211" s="11" customFormat="1">
      <c r="B211" s="215"/>
      <c r="D211" s="216" t="s">
        <v>179</v>
      </c>
      <c r="E211" s="217" t="s">
        <v>5</v>
      </c>
      <c r="F211" s="218" t="s">
        <v>638</v>
      </c>
      <c r="H211" s="219">
        <v>50.219999999999999</v>
      </c>
      <c r="I211" s="220"/>
      <c r="L211" s="215"/>
      <c r="M211" s="221"/>
      <c r="N211" s="222"/>
      <c r="O211" s="222"/>
      <c r="P211" s="222"/>
      <c r="Q211" s="222"/>
      <c r="R211" s="222"/>
      <c r="S211" s="222"/>
      <c r="T211" s="223"/>
      <c r="AT211" s="217" t="s">
        <v>179</v>
      </c>
      <c r="AU211" s="217" t="s">
        <v>150</v>
      </c>
      <c r="AV211" s="11" t="s">
        <v>81</v>
      </c>
      <c r="AW211" s="11" t="s">
        <v>35</v>
      </c>
      <c r="AX211" s="11" t="s">
        <v>71</v>
      </c>
      <c r="AY211" s="217" t="s">
        <v>141</v>
      </c>
    </row>
    <row r="212" s="11" customFormat="1">
      <c r="B212" s="215"/>
      <c r="D212" s="216" t="s">
        <v>179</v>
      </c>
      <c r="E212" s="217" t="s">
        <v>5</v>
      </c>
      <c r="F212" s="218" t="s">
        <v>639</v>
      </c>
      <c r="H212" s="219">
        <v>7.5599999999999996</v>
      </c>
      <c r="I212" s="220"/>
      <c r="L212" s="215"/>
      <c r="M212" s="221"/>
      <c r="N212" s="222"/>
      <c r="O212" s="222"/>
      <c r="P212" s="222"/>
      <c r="Q212" s="222"/>
      <c r="R212" s="222"/>
      <c r="S212" s="222"/>
      <c r="T212" s="223"/>
      <c r="AT212" s="217" t="s">
        <v>179</v>
      </c>
      <c r="AU212" s="217" t="s">
        <v>150</v>
      </c>
      <c r="AV212" s="11" t="s">
        <v>81</v>
      </c>
      <c r="AW212" s="11" t="s">
        <v>35</v>
      </c>
      <c r="AX212" s="11" t="s">
        <v>71</v>
      </c>
      <c r="AY212" s="217" t="s">
        <v>141</v>
      </c>
    </row>
    <row r="213" s="11" customFormat="1">
      <c r="B213" s="215"/>
      <c r="D213" s="216" t="s">
        <v>179</v>
      </c>
      <c r="E213" s="217" t="s">
        <v>5</v>
      </c>
      <c r="F213" s="218" t="s">
        <v>640</v>
      </c>
      <c r="H213" s="219">
        <v>2.1600000000000001</v>
      </c>
      <c r="I213" s="220"/>
      <c r="L213" s="215"/>
      <c r="M213" s="221"/>
      <c r="N213" s="222"/>
      <c r="O213" s="222"/>
      <c r="P213" s="222"/>
      <c r="Q213" s="222"/>
      <c r="R213" s="222"/>
      <c r="S213" s="222"/>
      <c r="T213" s="223"/>
      <c r="AT213" s="217" t="s">
        <v>179</v>
      </c>
      <c r="AU213" s="217" t="s">
        <v>150</v>
      </c>
      <c r="AV213" s="11" t="s">
        <v>81</v>
      </c>
      <c r="AW213" s="11" t="s">
        <v>35</v>
      </c>
      <c r="AX213" s="11" t="s">
        <v>71</v>
      </c>
      <c r="AY213" s="217" t="s">
        <v>141</v>
      </c>
    </row>
    <row r="214" s="12" customFormat="1">
      <c r="B214" s="224"/>
      <c r="D214" s="216" t="s">
        <v>179</v>
      </c>
      <c r="E214" s="225" t="s">
        <v>5</v>
      </c>
      <c r="F214" s="226" t="s">
        <v>187</v>
      </c>
      <c r="H214" s="227">
        <v>72.799999999999997</v>
      </c>
      <c r="I214" s="228"/>
      <c r="L214" s="224"/>
      <c r="M214" s="229"/>
      <c r="N214" s="230"/>
      <c r="O214" s="230"/>
      <c r="P214" s="230"/>
      <c r="Q214" s="230"/>
      <c r="R214" s="230"/>
      <c r="S214" s="230"/>
      <c r="T214" s="231"/>
      <c r="AT214" s="225" t="s">
        <v>179</v>
      </c>
      <c r="AU214" s="225" t="s">
        <v>150</v>
      </c>
      <c r="AV214" s="12" t="s">
        <v>149</v>
      </c>
      <c r="AW214" s="12" t="s">
        <v>35</v>
      </c>
      <c r="AX214" s="12" t="s">
        <v>79</v>
      </c>
      <c r="AY214" s="225" t="s">
        <v>141</v>
      </c>
    </row>
    <row r="215" s="1" customFormat="1" ht="16.5" customHeight="1">
      <c r="B215" s="202"/>
      <c r="C215" s="203" t="s">
        <v>641</v>
      </c>
      <c r="D215" s="203" t="s">
        <v>144</v>
      </c>
      <c r="E215" s="204" t="s">
        <v>642</v>
      </c>
      <c r="F215" s="205" t="s">
        <v>643</v>
      </c>
      <c r="G215" s="206" t="s">
        <v>147</v>
      </c>
      <c r="H215" s="207">
        <v>72.799999999999997</v>
      </c>
      <c r="I215" s="208"/>
      <c r="J215" s="209">
        <f>ROUND(I215*H215,2)</f>
        <v>0</v>
      </c>
      <c r="K215" s="205" t="s">
        <v>148</v>
      </c>
      <c r="L215" s="47"/>
      <c r="M215" s="210" t="s">
        <v>5</v>
      </c>
      <c r="N215" s="211" t="s">
        <v>42</v>
      </c>
      <c r="O215" s="48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AR215" s="25" t="s">
        <v>149</v>
      </c>
      <c r="AT215" s="25" t="s">
        <v>144</v>
      </c>
      <c r="AU215" s="25" t="s">
        <v>150</v>
      </c>
      <c r="AY215" s="25" t="s">
        <v>141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5" t="s">
        <v>79</v>
      </c>
      <c r="BK215" s="214">
        <f>ROUND(I215*H215,2)</f>
        <v>0</v>
      </c>
      <c r="BL215" s="25" t="s">
        <v>149</v>
      </c>
      <c r="BM215" s="25" t="s">
        <v>644</v>
      </c>
    </row>
    <row r="216" s="1" customFormat="1" ht="25.5" customHeight="1">
      <c r="B216" s="202"/>
      <c r="C216" s="203" t="s">
        <v>645</v>
      </c>
      <c r="D216" s="203" t="s">
        <v>144</v>
      </c>
      <c r="E216" s="204" t="s">
        <v>646</v>
      </c>
      <c r="F216" s="205" t="s">
        <v>647</v>
      </c>
      <c r="G216" s="206" t="s">
        <v>571</v>
      </c>
      <c r="H216" s="207">
        <v>39</v>
      </c>
      <c r="I216" s="208"/>
      <c r="J216" s="209">
        <f>ROUND(I216*H216,2)</f>
        <v>0</v>
      </c>
      <c r="K216" s="205" t="s">
        <v>148</v>
      </c>
      <c r="L216" s="47"/>
      <c r="M216" s="210" t="s">
        <v>5</v>
      </c>
      <c r="N216" s="211" t="s">
        <v>42</v>
      </c>
      <c r="O216" s="48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AR216" s="25" t="s">
        <v>149</v>
      </c>
      <c r="AT216" s="25" t="s">
        <v>144</v>
      </c>
      <c r="AU216" s="25" t="s">
        <v>150</v>
      </c>
      <c r="AY216" s="25" t="s">
        <v>141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25" t="s">
        <v>79</v>
      </c>
      <c r="BK216" s="214">
        <f>ROUND(I216*H216,2)</f>
        <v>0</v>
      </c>
      <c r="BL216" s="25" t="s">
        <v>149</v>
      </c>
      <c r="BM216" s="25" t="s">
        <v>648</v>
      </c>
    </row>
    <row r="217" s="1" customFormat="1" ht="25.5" customHeight="1">
      <c r="B217" s="202"/>
      <c r="C217" s="232" t="s">
        <v>649</v>
      </c>
      <c r="D217" s="232" t="s">
        <v>311</v>
      </c>
      <c r="E217" s="233" t="s">
        <v>650</v>
      </c>
      <c r="F217" s="234" t="s">
        <v>651</v>
      </c>
      <c r="G217" s="235" t="s">
        <v>571</v>
      </c>
      <c r="H217" s="236">
        <v>39</v>
      </c>
      <c r="I217" s="237"/>
      <c r="J217" s="238">
        <f>ROUND(I217*H217,2)</f>
        <v>0</v>
      </c>
      <c r="K217" s="234" t="s">
        <v>148</v>
      </c>
      <c r="L217" s="239"/>
      <c r="M217" s="240" t="s">
        <v>5</v>
      </c>
      <c r="N217" s="241" t="s">
        <v>42</v>
      </c>
      <c r="O217" s="48"/>
      <c r="P217" s="212">
        <f>O217*H217</f>
        <v>0</v>
      </c>
      <c r="Q217" s="212">
        <v>0.00022000000000000001</v>
      </c>
      <c r="R217" s="212">
        <f>Q217*H217</f>
        <v>0.0085800000000000008</v>
      </c>
      <c r="S217" s="212">
        <v>0</v>
      </c>
      <c r="T217" s="213">
        <f>S217*H217</f>
        <v>0</v>
      </c>
      <c r="AR217" s="25" t="s">
        <v>174</v>
      </c>
      <c r="AT217" s="25" t="s">
        <v>311</v>
      </c>
      <c r="AU217" s="25" t="s">
        <v>150</v>
      </c>
      <c r="AY217" s="25" t="s">
        <v>141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5" t="s">
        <v>79</v>
      </c>
      <c r="BK217" s="214">
        <f>ROUND(I217*H217,2)</f>
        <v>0</v>
      </c>
      <c r="BL217" s="25" t="s">
        <v>149</v>
      </c>
      <c r="BM217" s="25" t="s">
        <v>652</v>
      </c>
    </row>
    <row r="218" s="1" customFormat="1" ht="16.5" customHeight="1">
      <c r="B218" s="202"/>
      <c r="C218" s="203" t="s">
        <v>653</v>
      </c>
      <c r="D218" s="203" t="s">
        <v>144</v>
      </c>
      <c r="E218" s="204" t="s">
        <v>654</v>
      </c>
      <c r="F218" s="205" t="s">
        <v>655</v>
      </c>
      <c r="G218" s="206" t="s">
        <v>168</v>
      </c>
      <c r="H218" s="207">
        <v>40</v>
      </c>
      <c r="I218" s="208"/>
      <c r="J218" s="209">
        <f>ROUND(I218*H218,2)</f>
        <v>0</v>
      </c>
      <c r="K218" s="205" t="s">
        <v>467</v>
      </c>
      <c r="L218" s="47"/>
      <c r="M218" s="210" t="s">
        <v>5</v>
      </c>
      <c r="N218" s="211" t="s">
        <v>42</v>
      </c>
      <c r="O218" s="48"/>
      <c r="P218" s="212">
        <f>O218*H218</f>
        <v>0</v>
      </c>
      <c r="Q218" s="212">
        <v>0.040079999999999998</v>
      </c>
      <c r="R218" s="212">
        <f>Q218*H218</f>
        <v>1.6032</v>
      </c>
      <c r="S218" s="212">
        <v>0</v>
      </c>
      <c r="T218" s="213">
        <f>S218*H218</f>
        <v>0</v>
      </c>
      <c r="AR218" s="25" t="s">
        <v>149</v>
      </c>
      <c r="AT218" s="25" t="s">
        <v>144</v>
      </c>
      <c r="AU218" s="25" t="s">
        <v>150</v>
      </c>
      <c r="AY218" s="25" t="s">
        <v>141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5" t="s">
        <v>79</v>
      </c>
      <c r="BK218" s="214">
        <f>ROUND(I218*H218,2)</f>
        <v>0</v>
      </c>
      <c r="BL218" s="25" t="s">
        <v>149</v>
      </c>
      <c r="BM218" s="25" t="s">
        <v>656</v>
      </c>
    </row>
    <row r="219" s="1" customFormat="1">
      <c r="B219" s="47"/>
      <c r="D219" s="216" t="s">
        <v>657</v>
      </c>
      <c r="F219" s="254" t="s">
        <v>658</v>
      </c>
      <c r="I219" s="176"/>
      <c r="L219" s="47"/>
      <c r="M219" s="255"/>
      <c r="N219" s="48"/>
      <c r="O219" s="48"/>
      <c r="P219" s="48"/>
      <c r="Q219" s="48"/>
      <c r="R219" s="48"/>
      <c r="S219" s="48"/>
      <c r="T219" s="86"/>
      <c r="AT219" s="25" t="s">
        <v>657</v>
      </c>
      <c r="AU219" s="25" t="s">
        <v>150</v>
      </c>
    </row>
    <row r="220" s="1" customFormat="1" ht="16.5" customHeight="1">
      <c r="B220" s="202"/>
      <c r="C220" s="232" t="s">
        <v>659</v>
      </c>
      <c r="D220" s="232" t="s">
        <v>311</v>
      </c>
      <c r="E220" s="233" t="s">
        <v>660</v>
      </c>
      <c r="F220" s="234" t="s">
        <v>661</v>
      </c>
      <c r="G220" s="235" t="s">
        <v>168</v>
      </c>
      <c r="H220" s="236">
        <v>40</v>
      </c>
      <c r="I220" s="237"/>
      <c r="J220" s="238">
        <f>ROUND(I220*H220,2)</f>
        <v>0</v>
      </c>
      <c r="K220" s="234" t="s">
        <v>148</v>
      </c>
      <c r="L220" s="239"/>
      <c r="M220" s="240" t="s">
        <v>5</v>
      </c>
      <c r="N220" s="241" t="s">
        <v>42</v>
      </c>
      <c r="O220" s="48"/>
      <c r="P220" s="212">
        <f>O220*H220</f>
        <v>0</v>
      </c>
      <c r="Q220" s="212">
        <v>0.070999999999999994</v>
      </c>
      <c r="R220" s="212">
        <f>Q220*H220</f>
        <v>2.8399999999999999</v>
      </c>
      <c r="S220" s="212">
        <v>0</v>
      </c>
      <c r="T220" s="213">
        <f>S220*H220</f>
        <v>0</v>
      </c>
      <c r="AR220" s="25" t="s">
        <v>174</v>
      </c>
      <c r="AT220" s="25" t="s">
        <v>311</v>
      </c>
      <c r="AU220" s="25" t="s">
        <v>150</v>
      </c>
      <c r="AY220" s="25" t="s">
        <v>141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5" t="s">
        <v>79</v>
      </c>
      <c r="BK220" s="214">
        <f>ROUND(I220*H220,2)</f>
        <v>0</v>
      </c>
      <c r="BL220" s="25" t="s">
        <v>149</v>
      </c>
      <c r="BM220" s="25" t="s">
        <v>662</v>
      </c>
    </row>
    <row r="221" s="1" customFormat="1" ht="16.5" customHeight="1">
      <c r="B221" s="202"/>
      <c r="C221" s="203" t="s">
        <v>663</v>
      </c>
      <c r="D221" s="203" t="s">
        <v>144</v>
      </c>
      <c r="E221" s="204" t="s">
        <v>664</v>
      </c>
      <c r="F221" s="205" t="s">
        <v>665</v>
      </c>
      <c r="G221" s="206" t="s">
        <v>168</v>
      </c>
      <c r="H221" s="207">
        <v>4.5</v>
      </c>
      <c r="I221" s="208"/>
      <c r="J221" s="209">
        <f>ROUND(I221*H221,2)</f>
        <v>0</v>
      </c>
      <c r="K221" s="205" t="s">
        <v>5</v>
      </c>
      <c r="L221" s="47"/>
      <c r="M221" s="210" t="s">
        <v>5</v>
      </c>
      <c r="N221" s="211" t="s">
        <v>42</v>
      </c>
      <c r="O221" s="48"/>
      <c r="P221" s="212">
        <f>O221*H221</f>
        <v>0</v>
      </c>
      <c r="Q221" s="212">
        <v>0.040079999999999998</v>
      </c>
      <c r="R221" s="212">
        <f>Q221*H221</f>
        <v>0.18035999999999999</v>
      </c>
      <c r="S221" s="212">
        <v>0</v>
      </c>
      <c r="T221" s="213">
        <f>S221*H221</f>
        <v>0</v>
      </c>
      <c r="AR221" s="25" t="s">
        <v>149</v>
      </c>
      <c r="AT221" s="25" t="s">
        <v>144</v>
      </c>
      <c r="AU221" s="25" t="s">
        <v>150</v>
      </c>
      <c r="AY221" s="25" t="s">
        <v>141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5" t="s">
        <v>79</v>
      </c>
      <c r="BK221" s="214">
        <f>ROUND(I221*H221,2)</f>
        <v>0</v>
      </c>
      <c r="BL221" s="25" t="s">
        <v>149</v>
      </c>
      <c r="BM221" s="25" t="s">
        <v>666</v>
      </c>
    </row>
    <row r="222" s="1" customFormat="1">
      <c r="B222" s="47"/>
      <c r="D222" s="216" t="s">
        <v>657</v>
      </c>
      <c r="F222" s="254" t="s">
        <v>667</v>
      </c>
      <c r="I222" s="176"/>
      <c r="L222" s="47"/>
      <c r="M222" s="255"/>
      <c r="N222" s="48"/>
      <c r="O222" s="48"/>
      <c r="P222" s="48"/>
      <c r="Q222" s="48"/>
      <c r="R222" s="48"/>
      <c r="S222" s="48"/>
      <c r="T222" s="86"/>
      <c r="AT222" s="25" t="s">
        <v>657</v>
      </c>
      <c r="AU222" s="25" t="s">
        <v>150</v>
      </c>
    </row>
    <row r="223" s="1" customFormat="1" ht="16.5" customHeight="1">
      <c r="B223" s="202"/>
      <c r="C223" s="232" t="s">
        <v>668</v>
      </c>
      <c r="D223" s="232" t="s">
        <v>311</v>
      </c>
      <c r="E223" s="233" t="s">
        <v>660</v>
      </c>
      <c r="F223" s="234" t="s">
        <v>661</v>
      </c>
      <c r="G223" s="235" t="s">
        <v>168</v>
      </c>
      <c r="H223" s="236">
        <v>4.5</v>
      </c>
      <c r="I223" s="237"/>
      <c r="J223" s="238">
        <f>ROUND(I223*H223,2)</f>
        <v>0</v>
      </c>
      <c r="K223" s="234" t="s">
        <v>148</v>
      </c>
      <c r="L223" s="239"/>
      <c r="M223" s="240" t="s">
        <v>5</v>
      </c>
      <c r="N223" s="241" t="s">
        <v>42</v>
      </c>
      <c r="O223" s="48"/>
      <c r="P223" s="212">
        <f>O223*H223</f>
        <v>0</v>
      </c>
      <c r="Q223" s="212">
        <v>0.070999999999999994</v>
      </c>
      <c r="R223" s="212">
        <f>Q223*H223</f>
        <v>0.31949999999999995</v>
      </c>
      <c r="S223" s="212">
        <v>0</v>
      </c>
      <c r="T223" s="213">
        <f>S223*H223</f>
        <v>0</v>
      </c>
      <c r="AR223" s="25" t="s">
        <v>174</v>
      </c>
      <c r="AT223" s="25" t="s">
        <v>311</v>
      </c>
      <c r="AU223" s="25" t="s">
        <v>150</v>
      </c>
      <c r="AY223" s="25" t="s">
        <v>141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5" t="s">
        <v>79</v>
      </c>
      <c r="BK223" s="214">
        <f>ROUND(I223*H223,2)</f>
        <v>0</v>
      </c>
      <c r="BL223" s="25" t="s">
        <v>149</v>
      </c>
      <c r="BM223" s="25" t="s">
        <v>669</v>
      </c>
    </row>
    <row r="224" s="14" customFormat="1" ht="21.6" customHeight="1">
      <c r="B224" s="256"/>
      <c r="D224" s="257" t="s">
        <v>70</v>
      </c>
      <c r="E224" s="257" t="s">
        <v>434</v>
      </c>
      <c r="F224" s="257" t="s">
        <v>435</v>
      </c>
      <c r="I224" s="258"/>
      <c r="J224" s="259">
        <f>BK224</f>
        <v>0</v>
      </c>
      <c r="L224" s="256"/>
      <c r="M224" s="260"/>
      <c r="N224" s="261"/>
      <c r="O224" s="261"/>
      <c r="P224" s="262">
        <f>P225</f>
        <v>0</v>
      </c>
      <c r="Q224" s="261"/>
      <c r="R224" s="262">
        <f>R225</f>
        <v>0</v>
      </c>
      <c r="S224" s="261"/>
      <c r="T224" s="263">
        <f>T225</f>
        <v>0</v>
      </c>
      <c r="AR224" s="257" t="s">
        <v>79</v>
      </c>
      <c r="AT224" s="264" t="s">
        <v>70</v>
      </c>
      <c r="AU224" s="264" t="s">
        <v>150</v>
      </c>
      <c r="AY224" s="257" t="s">
        <v>141</v>
      </c>
      <c r="BK224" s="265">
        <f>BK225</f>
        <v>0</v>
      </c>
    </row>
    <row r="225" s="1" customFormat="1" ht="16.5" customHeight="1">
      <c r="B225" s="202"/>
      <c r="C225" s="203" t="s">
        <v>670</v>
      </c>
      <c r="D225" s="203" t="s">
        <v>144</v>
      </c>
      <c r="E225" s="204" t="s">
        <v>671</v>
      </c>
      <c r="F225" s="205" t="s">
        <v>672</v>
      </c>
      <c r="G225" s="206" t="s">
        <v>239</v>
      </c>
      <c r="H225" s="207">
        <v>108.15600000000001</v>
      </c>
      <c r="I225" s="208"/>
      <c r="J225" s="209">
        <f>ROUND(I225*H225,2)</f>
        <v>0</v>
      </c>
      <c r="K225" s="205" t="s">
        <v>148</v>
      </c>
      <c r="L225" s="47"/>
      <c r="M225" s="210" t="s">
        <v>5</v>
      </c>
      <c r="N225" s="249" t="s">
        <v>42</v>
      </c>
      <c r="O225" s="250"/>
      <c r="P225" s="251">
        <f>O225*H225</f>
        <v>0</v>
      </c>
      <c r="Q225" s="251">
        <v>0</v>
      </c>
      <c r="R225" s="251">
        <f>Q225*H225</f>
        <v>0</v>
      </c>
      <c r="S225" s="251">
        <v>0</v>
      </c>
      <c r="T225" s="252">
        <f>S225*H225</f>
        <v>0</v>
      </c>
      <c r="AR225" s="25" t="s">
        <v>149</v>
      </c>
      <c r="AT225" s="25" t="s">
        <v>144</v>
      </c>
      <c r="AU225" s="25" t="s">
        <v>149</v>
      </c>
      <c r="AY225" s="25" t="s">
        <v>141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5" t="s">
        <v>79</v>
      </c>
      <c r="BK225" s="214">
        <f>ROUND(I225*H225,2)</f>
        <v>0</v>
      </c>
      <c r="BL225" s="25" t="s">
        <v>149</v>
      </c>
      <c r="BM225" s="25" t="s">
        <v>673</v>
      </c>
    </row>
    <row r="226" s="1" customFormat="1" ht="6.96" customHeight="1">
      <c r="B226" s="68"/>
      <c r="C226" s="69"/>
      <c r="D226" s="69"/>
      <c r="E226" s="69"/>
      <c r="F226" s="69"/>
      <c r="G226" s="69"/>
      <c r="H226" s="69"/>
      <c r="I226" s="153"/>
      <c r="J226" s="69"/>
      <c r="K226" s="69"/>
      <c r="L226" s="47"/>
    </row>
  </sheetData>
  <autoFilter ref="C88:K225"/>
  <mergeCells count="10">
    <mergeCell ref="E7:H7"/>
    <mergeCell ref="E9:H9"/>
    <mergeCell ref="E24:H24"/>
    <mergeCell ref="E45:H45"/>
    <mergeCell ref="E47:H47"/>
    <mergeCell ref="J51:J52"/>
    <mergeCell ref="E79:H79"/>
    <mergeCell ref="E81:H81"/>
    <mergeCell ref="G1:H1"/>
    <mergeCell ref="L2:V2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24"/>
      <c r="C1" s="124"/>
      <c r="D1" s="125" t="s">
        <v>1</v>
      </c>
      <c r="E1" s="124"/>
      <c r="F1" s="126" t="s">
        <v>100</v>
      </c>
      <c r="G1" s="126" t="s">
        <v>101</v>
      </c>
      <c r="H1" s="126"/>
      <c r="I1" s="127"/>
      <c r="J1" s="126" t="s">
        <v>102</v>
      </c>
      <c r="K1" s="125" t="s">
        <v>103</v>
      </c>
      <c r="L1" s="126" t="s">
        <v>104</v>
      </c>
      <c r="M1" s="126"/>
      <c r="N1" s="126"/>
      <c r="O1" s="126"/>
      <c r="P1" s="126"/>
      <c r="Q1" s="126"/>
      <c r="R1" s="126"/>
      <c r="S1" s="126"/>
      <c r="T1" s="126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87</v>
      </c>
    </row>
    <row r="3" ht="6.96" customHeight="1">
      <c r="B3" s="26"/>
      <c r="C3" s="27"/>
      <c r="D3" s="27"/>
      <c r="E3" s="27"/>
      <c r="F3" s="27"/>
      <c r="G3" s="27"/>
      <c r="H3" s="27"/>
      <c r="I3" s="128"/>
      <c r="J3" s="27"/>
      <c r="K3" s="28"/>
      <c r="AT3" s="25" t="s">
        <v>81</v>
      </c>
    </row>
    <row r="4" ht="36.96" customHeight="1">
      <c r="B4" s="29"/>
      <c r="C4" s="30"/>
      <c r="D4" s="31" t="s">
        <v>105</v>
      </c>
      <c r="E4" s="30"/>
      <c r="F4" s="30"/>
      <c r="G4" s="30"/>
      <c r="H4" s="30"/>
      <c r="I4" s="129"/>
      <c r="J4" s="30"/>
      <c r="K4" s="32"/>
      <c r="M4" s="33" t="s">
        <v>13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29"/>
      <c r="J5" s="30"/>
      <c r="K5" s="32"/>
    </row>
    <row r="6">
      <c r="B6" s="29"/>
      <c r="C6" s="30"/>
      <c r="D6" s="41" t="s">
        <v>19</v>
      </c>
      <c r="E6" s="30"/>
      <c r="F6" s="30"/>
      <c r="G6" s="30"/>
      <c r="H6" s="30"/>
      <c r="I6" s="129"/>
      <c r="J6" s="30"/>
      <c r="K6" s="32"/>
    </row>
    <row r="7" ht="16.5" customHeight="1">
      <c r="B7" s="29"/>
      <c r="C7" s="30"/>
      <c r="D7" s="30"/>
      <c r="E7" s="130" t="str">
        <f>'Rekapitulace stavby'!K6</f>
        <v>Park s přírodním dětským hřištěm - Jizbická</v>
      </c>
      <c r="F7" s="41"/>
      <c r="G7" s="41"/>
      <c r="H7" s="41"/>
      <c r="I7" s="129"/>
      <c r="J7" s="30"/>
      <c r="K7" s="32"/>
    </row>
    <row r="8" s="1" customFormat="1">
      <c r="B8" s="47"/>
      <c r="C8" s="48"/>
      <c r="D8" s="41" t="s">
        <v>106</v>
      </c>
      <c r="E8" s="48"/>
      <c r="F8" s="48"/>
      <c r="G8" s="48"/>
      <c r="H8" s="48"/>
      <c r="I8" s="131"/>
      <c r="J8" s="48"/>
      <c r="K8" s="52"/>
    </row>
    <row r="9" s="1" customFormat="1" ht="36.96" customHeight="1">
      <c r="B9" s="47"/>
      <c r="C9" s="48"/>
      <c r="D9" s="48"/>
      <c r="E9" s="132" t="s">
        <v>674</v>
      </c>
      <c r="F9" s="48"/>
      <c r="G9" s="48"/>
      <c r="H9" s="48"/>
      <c r="I9" s="131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31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5</v>
      </c>
      <c r="G11" s="48"/>
      <c r="H11" s="48"/>
      <c r="I11" s="133" t="s">
        <v>22</v>
      </c>
      <c r="J11" s="36" t="s">
        <v>5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33" t="s">
        <v>25</v>
      </c>
      <c r="J12" s="134" t="str">
        <f>'Rekapitulace stavby'!AN8</f>
        <v>24. 8. 2018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31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33" t="s">
        <v>28</v>
      </c>
      <c r="J14" s="36" t="s">
        <v>5</v>
      </c>
      <c r="K14" s="52"/>
    </row>
    <row r="15" s="1" customFormat="1" ht="18" customHeight="1">
      <c r="B15" s="47"/>
      <c r="C15" s="48"/>
      <c r="D15" s="48"/>
      <c r="E15" s="36" t="s">
        <v>108</v>
      </c>
      <c r="F15" s="48"/>
      <c r="G15" s="48"/>
      <c r="H15" s="48"/>
      <c r="I15" s="133" t="s">
        <v>30</v>
      </c>
      <c r="J15" s="36" t="s">
        <v>5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31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33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33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31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33" t="s">
        <v>28</v>
      </c>
      <c r="J20" s="36" t="s">
        <v>5</v>
      </c>
      <c r="K20" s="52"/>
    </row>
    <row r="21" s="1" customFormat="1" ht="18" customHeight="1">
      <c r="B21" s="47"/>
      <c r="C21" s="48"/>
      <c r="D21" s="48"/>
      <c r="E21" s="36" t="s">
        <v>34</v>
      </c>
      <c r="F21" s="48"/>
      <c r="G21" s="48"/>
      <c r="H21" s="48"/>
      <c r="I21" s="133" t="s">
        <v>30</v>
      </c>
      <c r="J21" s="36" t="s">
        <v>5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31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31"/>
      <c r="J23" s="48"/>
      <c r="K23" s="52"/>
    </row>
    <row r="24" s="6" customFormat="1" ht="16.5" customHeight="1">
      <c r="B24" s="135"/>
      <c r="C24" s="136"/>
      <c r="D24" s="136"/>
      <c r="E24" s="45" t="s">
        <v>5</v>
      </c>
      <c r="F24" s="45"/>
      <c r="G24" s="45"/>
      <c r="H24" s="45"/>
      <c r="I24" s="137"/>
      <c r="J24" s="136"/>
      <c r="K24" s="138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31"/>
      <c r="J25" s="48"/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9"/>
      <c r="J26" s="83"/>
      <c r="K26" s="140"/>
    </row>
    <row r="27" s="1" customFormat="1" ht="25.44" customHeight="1">
      <c r="B27" s="47"/>
      <c r="C27" s="48"/>
      <c r="D27" s="141" t="s">
        <v>37</v>
      </c>
      <c r="E27" s="48"/>
      <c r="F27" s="48"/>
      <c r="G27" s="48"/>
      <c r="H27" s="48"/>
      <c r="I27" s="131"/>
      <c r="J27" s="142">
        <f>ROUND(J82,2)</f>
        <v>0</v>
      </c>
      <c r="K27" s="52"/>
    </row>
    <row r="28" s="1" customFormat="1" ht="6.96" customHeight="1">
      <c r="B28" s="47"/>
      <c r="C28" s="48"/>
      <c r="D28" s="83"/>
      <c r="E28" s="83"/>
      <c r="F28" s="83"/>
      <c r="G28" s="83"/>
      <c r="H28" s="83"/>
      <c r="I28" s="139"/>
      <c r="J28" s="83"/>
      <c r="K28" s="140"/>
    </row>
    <row r="29" s="1" customFormat="1" ht="14.4" customHeight="1">
      <c r="B29" s="47"/>
      <c r="C29" s="48"/>
      <c r="D29" s="48"/>
      <c r="E29" s="48"/>
      <c r="F29" s="53" t="s">
        <v>39</v>
      </c>
      <c r="G29" s="48"/>
      <c r="H29" s="48"/>
      <c r="I29" s="143" t="s">
        <v>38</v>
      </c>
      <c r="J29" s="53" t="s">
        <v>40</v>
      </c>
      <c r="K29" s="52"/>
    </row>
    <row r="30" s="1" customFormat="1" ht="14.4" customHeight="1">
      <c r="B30" s="47"/>
      <c r="C30" s="48"/>
      <c r="D30" s="56" t="s">
        <v>41</v>
      </c>
      <c r="E30" s="56" t="s">
        <v>42</v>
      </c>
      <c r="F30" s="144">
        <f>ROUND(SUM(BE82:BE129), 2)</f>
        <v>0</v>
      </c>
      <c r="G30" s="48"/>
      <c r="H30" s="48"/>
      <c r="I30" s="145">
        <v>0.20999999999999999</v>
      </c>
      <c r="J30" s="144">
        <f>ROUND(ROUND((SUM(BE82:BE129)), 2)*I30, 2)</f>
        <v>0</v>
      </c>
      <c r="K30" s="52"/>
    </row>
    <row r="31" s="1" customFormat="1" ht="14.4" customHeight="1">
      <c r="B31" s="47"/>
      <c r="C31" s="48"/>
      <c r="D31" s="48"/>
      <c r="E31" s="56" t="s">
        <v>43</v>
      </c>
      <c r="F31" s="144">
        <f>ROUND(SUM(BF82:BF129), 2)</f>
        <v>0</v>
      </c>
      <c r="G31" s="48"/>
      <c r="H31" s="48"/>
      <c r="I31" s="145">
        <v>0.14999999999999999</v>
      </c>
      <c r="J31" s="144">
        <f>ROUND(ROUND((SUM(BF82:BF129)),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44</v>
      </c>
      <c r="F32" s="144">
        <f>ROUND(SUM(BG82:BG129), 2)</f>
        <v>0</v>
      </c>
      <c r="G32" s="48"/>
      <c r="H32" s="48"/>
      <c r="I32" s="145">
        <v>0.20999999999999999</v>
      </c>
      <c r="J32" s="144">
        <v>0</v>
      </c>
      <c r="K32" s="52"/>
    </row>
    <row r="33" hidden="1" s="1" customFormat="1" ht="14.4" customHeight="1">
      <c r="B33" s="47"/>
      <c r="C33" s="48"/>
      <c r="D33" s="48"/>
      <c r="E33" s="56" t="s">
        <v>45</v>
      </c>
      <c r="F33" s="144">
        <f>ROUND(SUM(BH82:BH129), 2)</f>
        <v>0</v>
      </c>
      <c r="G33" s="48"/>
      <c r="H33" s="48"/>
      <c r="I33" s="145">
        <v>0.14999999999999999</v>
      </c>
      <c r="J33" s="144"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44">
        <f>ROUND(SUM(BI82:BI129), 2)</f>
        <v>0</v>
      </c>
      <c r="G34" s="48"/>
      <c r="H34" s="48"/>
      <c r="I34" s="145">
        <v>0</v>
      </c>
      <c r="J34" s="144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31"/>
      <c r="J35" s="48"/>
      <c r="K35" s="52"/>
    </row>
    <row r="36" s="1" customFormat="1" ht="25.44" customHeight="1">
      <c r="B36" s="47"/>
      <c r="C36" s="146"/>
      <c r="D36" s="147" t="s">
        <v>47</v>
      </c>
      <c r="E36" s="89"/>
      <c r="F36" s="89"/>
      <c r="G36" s="148" t="s">
        <v>48</v>
      </c>
      <c r="H36" s="149" t="s">
        <v>49</v>
      </c>
      <c r="I36" s="150"/>
      <c r="J36" s="151">
        <f>SUM(J27:J34)</f>
        <v>0</v>
      </c>
      <c r="K36" s="152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53"/>
      <c r="J37" s="69"/>
      <c r="K37" s="70"/>
    </row>
    <row r="41" s="1" customFormat="1" ht="6.96" customHeight="1">
      <c r="B41" s="71"/>
      <c r="C41" s="72"/>
      <c r="D41" s="72"/>
      <c r="E41" s="72"/>
      <c r="F41" s="72"/>
      <c r="G41" s="72"/>
      <c r="H41" s="72"/>
      <c r="I41" s="154"/>
      <c r="J41" s="72"/>
      <c r="K41" s="155"/>
    </row>
    <row r="42" s="1" customFormat="1" ht="36.96" customHeight="1">
      <c r="B42" s="47"/>
      <c r="C42" s="31" t="s">
        <v>109</v>
      </c>
      <c r="D42" s="48"/>
      <c r="E42" s="48"/>
      <c r="F42" s="48"/>
      <c r="G42" s="48"/>
      <c r="H42" s="48"/>
      <c r="I42" s="131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31"/>
      <c r="J43" s="48"/>
      <c r="K43" s="52"/>
    </row>
    <row r="44" s="1" customFormat="1" ht="14.4" customHeight="1">
      <c r="B44" s="47"/>
      <c r="C44" s="41" t="s">
        <v>19</v>
      </c>
      <c r="D44" s="48"/>
      <c r="E44" s="48"/>
      <c r="F44" s="48"/>
      <c r="G44" s="48"/>
      <c r="H44" s="48"/>
      <c r="I44" s="131"/>
      <c r="J44" s="48"/>
      <c r="K44" s="52"/>
    </row>
    <row r="45" s="1" customFormat="1" ht="16.5" customHeight="1">
      <c r="B45" s="47"/>
      <c r="C45" s="48"/>
      <c r="D45" s="48"/>
      <c r="E45" s="130" t="str">
        <f>E7</f>
        <v>Park s přírodním dětským hřištěm - Jizbická</v>
      </c>
      <c r="F45" s="41"/>
      <c r="G45" s="41"/>
      <c r="H45" s="41"/>
      <c r="I45" s="131"/>
      <c r="J45" s="48"/>
      <c r="K45" s="52"/>
    </row>
    <row r="46" s="1" customFormat="1" ht="14.4" customHeight="1">
      <c r="B46" s="47"/>
      <c r="C46" s="41" t="s">
        <v>106</v>
      </c>
      <c r="D46" s="48"/>
      <c r="E46" s="48"/>
      <c r="F46" s="48"/>
      <c r="G46" s="48"/>
      <c r="H46" s="48"/>
      <c r="I46" s="131"/>
      <c r="J46" s="48"/>
      <c r="K46" s="52"/>
    </row>
    <row r="47" s="1" customFormat="1" ht="17.25" customHeight="1">
      <c r="B47" s="47"/>
      <c r="C47" s="48"/>
      <c r="D47" s="48"/>
      <c r="E47" s="132" t="str">
        <f>E9</f>
        <v>D03 - Oplocení</v>
      </c>
      <c r="F47" s="48"/>
      <c r="G47" s="48"/>
      <c r="H47" s="48"/>
      <c r="I47" s="131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31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Praha 20 Horní Počernice</v>
      </c>
      <c r="G49" s="48"/>
      <c r="H49" s="48"/>
      <c r="I49" s="133" t="s">
        <v>25</v>
      </c>
      <c r="J49" s="134" t="str">
        <f>IF(J12="","",J12)</f>
        <v>24. 8. 2018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31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Městská část Praha 9 Horní Počernice</v>
      </c>
      <c r="G51" s="48"/>
      <c r="H51" s="48"/>
      <c r="I51" s="133" t="s">
        <v>33</v>
      </c>
      <c r="J51" s="45" t="str">
        <f>E21</f>
        <v>terra florida v.o.s.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31"/>
      <c r="J52" s="156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31"/>
      <c r="J53" s="48"/>
      <c r="K53" s="52"/>
    </row>
    <row r="54" s="1" customFormat="1" ht="29.28" customHeight="1">
      <c r="B54" s="47"/>
      <c r="C54" s="157" t="s">
        <v>110</v>
      </c>
      <c r="D54" s="146"/>
      <c r="E54" s="146"/>
      <c r="F54" s="146"/>
      <c r="G54" s="146"/>
      <c r="H54" s="146"/>
      <c r="I54" s="158"/>
      <c r="J54" s="159" t="s">
        <v>111</v>
      </c>
      <c r="K54" s="160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31"/>
      <c r="J55" s="48"/>
      <c r="K55" s="52"/>
    </row>
    <row r="56" s="1" customFormat="1" ht="29.28" customHeight="1">
      <c r="B56" s="47"/>
      <c r="C56" s="161" t="s">
        <v>112</v>
      </c>
      <c r="D56" s="48"/>
      <c r="E56" s="48"/>
      <c r="F56" s="48"/>
      <c r="G56" s="48"/>
      <c r="H56" s="48"/>
      <c r="I56" s="131"/>
      <c r="J56" s="142">
        <f>J82</f>
        <v>0</v>
      </c>
      <c r="K56" s="52"/>
      <c r="AU56" s="25" t="s">
        <v>113</v>
      </c>
    </row>
    <row r="57" s="7" customFormat="1" ht="24.96" customHeight="1">
      <c r="B57" s="162"/>
      <c r="C57" s="163"/>
      <c r="D57" s="164" t="s">
        <v>675</v>
      </c>
      <c r="E57" s="165"/>
      <c r="F57" s="165"/>
      <c r="G57" s="165"/>
      <c r="H57" s="165"/>
      <c r="I57" s="166"/>
      <c r="J57" s="167">
        <f>J83</f>
        <v>0</v>
      </c>
      <c r="K57" s="168"/>
    </row>
    <row r="58" s="8" customFormat="1" ht="19.92" customHeight="1">
      <c r="B58" s="169"/>
      <c r="C58" s="170"/>
      <c r="D58" s="171" t="s">
        <v>115</v>
      </c>
      <c r="E58" s="172"/>
      <c r="F58" s="172"/>
      <c r="G58" s="172"/>
      <c r="H58" s="172"/>
      <c r="I58" s="173"/>
      <c r="J58" s="174">
        <f>J84</f>
        <v>0</v>
      </c>
      <c r="K58" s="175"/>
    </row>
    <row r="59" s="8" customFormat="1" ht="19.92" customHeight="1">
      <c r="B59" s="169"/>
      <c r="C59" s="170"/>
      <c r="D59" s="171" t="s">
        <v>676</v>
      </c>
      <c r="E59" s="172"/>
      <c r="F59" s="172"/>
      <c r="G59" s="172"/>
      <c r="H59" s="172"/>
      <c r="I59" s="173"/>
      <c r="J59" s="174">
        <f>J97</f>
        <v>0</v>
      </c>
      <c r="K59" s="175"/>
    </row>
    <row r="60" s="8" customFormat="1" ht="19.92" customHeight="1">
      <c r="B60" s="169"/>
      <c r="C60" s="170"/>
      <c r="D60" s="171" t="s">
        <v>125</v>
      </c>
      <c r="E60" s="172"/>
      <c r="F60" s="172"/>
      <c r="G60" s="172"/>
      <c r="H60" s="172"/>
      <c r="I60" s="173"/>
      <c r="J60" s="174">
        <f>J111</f>
        <v>0</v>
      </c>
      <c r="K60" s="175"/>
    </row>
    <row r="61" s="7" customFormat="1" ht="24.96" customHeight="1">
      <c r="B61" s="162"/>
      <c r="C61" s="163"/>
      <c r="D61" s="164" t="s">
        <v>677</v>
      </c>
      <c r="E61" s="165"/>
      <c r="F61" s="165"/>
      <c r="G61" s="165"/>
      <c r="H61" s="165"/>
      <c r="I61" s="166"/>
      <c r="J61" s="167">
        <f>J113</f>
        <v>0</v>
      </c>
      <c r="K61" s="168"/>
    </row>
    <row r="62" s="8" customFormat="1" ht="19.92" customHeight="1">
      <c r="B62" s="169"/>
      <c r="C62" s="170"/>
      <c r="D62" s="171" t="s">
        <v>678</v>
      </c>
      <c r="E62" s="172"/>
      <c r="F62" s="172"/>
      <c r="G62" s="172"/>
      <c r="H62" s="172"/>
      <c r="I62" s="173"/>
      <c r="J62" s="174">
        <f>J114</f>
        <v>0</v>
      </c>
      <c r="K62" s="175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31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53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54"/>
      <c r="J68" s="72"/>
      <c r="K68" s="72"/>
      <c r="L68" s="47"/>
    </row>
    <row r="69" s="1" customFormat="1" ht="36.96" customHeight="1">
      <c r="B69" s="47"/>
      <c r="C69" s="73" t="s">
        <v>126</v>
      </c>
      <c r="I69" s="176"/>
      <c r="L69" s="47"/>
    </row>
    <row r="70" s="1" customFormat="1" ht="6.96" customHeight="1">
      <c r="B70" s="47"/>
      <c r="I70" s="176"/>
      <c r="L70" s="47"/>
    </row>
    <row r="71" s="1" customFormat="1" ht="14.4" customHeight="1">
      <c r="B71" s="47"/>
      <c r="C71" s="75" t="s">
        <v>19</v>
      </c>
      <c r="I71" s="176"/>
      <c r="L71" s="47"/>
    </row>
    <row r="72" s="1" customFormat="1" ht="16.5" customHeight="1">
      <c r="B72" s="47"/>
      <c r="E72" s="177" t="str">
        <f>E7</f>
        <v>Park s přírodním dětským hřištěm - Jizbická</v>
      </c>
      <c r="F72" s="75"/>
      <c r="G72" s="75"/>
      <c r="H72" s="75"/>
      <c r="I72" s="176"/>
      <c r="L72" s="47"/>
    </row>
    <row r="73" s="1" customFormat="1" ht="14.4" customHeight="1">
      <c r="B73" s="47"/>
      <c r="C73" s="75" t="s">
        <v>106</v>
      </c>
      <c r="I73" s="176"/>
      <c r="L73" s="47"/>
    </row>
    <row r="74" s="1" customFormat="1" ht="17.25" customHeight="1">
      <c r="B74" s="47"/>
      <c r="E74" s="78" t="str">
        <f>E9</f>
        <v>D03 - Oplocení</v>
      </c>
      <c r="F74" s="1"/>
      <c r="G74" s="1"/>
      <c r="H74" s="1"/>
      <c r="I74" s="176"/>
      <c r="L74" s="47"/>
    </row>
    <row r="75" s="1" customFormat="1" ht="6.96" customHeight="1">
      <c r="B75" s="47"/>
      <c r="I75" s="176"/>
      <c r="L75" s="47"/>
    </row>
    <row r="76" s="1" customFormat="1" ht="18" customHeight="1">
      <c r="B76" s="47"/>
      <c r="C76" s="75" t="s">
        <v>23</v>
      </c>
      <c r="F76" s="178" t="str">
        <f>F12</f>
        <v>Praha 20 Horní Počernice</v>
      </c>
      <c r="I76" s="179" t="s">
        <v>25</v>
      </c>
      <c r="J76" s="80" t="str">
        <f>IF(J12="","",J12)</f>
        <v>24. 8. 2018</v>
      </c>
      <c r="L76" s="47"/>
    </row>
    <row r="77" s="1" customFormat="1" ht="6.96" customHeight="1">
      <c r="B77" s="47"/>
      <c r="I77" s="176"/>
      <c r="L77" s="47"/>
    </row>
    <row r="78" s="1" customFormat="1">
      <c r="B78" s="47"/>
      <c r="C78" s="75" t="s">
        <v>27</v>
      </c>
      <c r="F78" s="178" t="str">
        <f>E15</f>
        <v>Městská část Praha 9 Horní Počernice</v>
      </c>
      <c r="I78" s="179" t="s">
        <v>33</v>
      </c>
      <c r="J78" s="178" t="str">
        <f>E21</f>
        <v>terra florida v.o.s.</v>
      </c>
      <c r="L78" s="47"/>
    </row>
    <row r="79" s="1" customFormat="1" ht="14.4" customHeight="1">
      <c r="B79" s="47"/>
      <c r="C79" s="75" t="s">
        <v>31</v>
      </c>
      <c r="F79" s="178" t="str">
        <f>IF(E18="","",E18)</f>
        <v/>
      </c>
      <c r="I79" s="176"/>
      <c r="L79" s="47"/>
    </row>
    <row r="80" s="1" customFormat="1" ht="10.32" customHeight="1">
      <c r="B80" s="47"/>
      <c r="I80" s="176"/>
      <c r="L80" s="47"/>
    </row>
    <row r="81" s="9" customFormat="1" ht="29.28" customHeight="1">
      <c r="B81" s="180"/>
      <c r="C81" s="181" t="s">
        <v>127</v>
      </c>
      <c r="D81" s="182" t="s">
        <v>56</v>
      </c>
      <c r="E81" s="182" t="s">
        <v>52</v>
      </c>
      <c r="F81" s="182" t="s">
        <v>128</v>
      </c>
      <c r="G81" s="182" t="s">
        <v>129</v>
      </c>
      <c r="H81" s="182" t="s">
        <v>130</v>
      </c>
      <c r="I81" s="183" t="s">
        <v>131</v>
      </c>
      <c r="J81" s="182" t="s">
        <v>111</v>
      </c>
      <c r="K81" s="184" t="s">
        <v>132</v>
      </c>
      <c r="L81" s="180"/>
      <c r="M81" s="93" t="s">
        <v>133</v>
      </c>
      <c r="N81" s="94" t="s">
        <v>41</v>
      </c>
      <c r="O81" s="94" t="s">
        <v>134</v>
      </c>
      <c r="P81" s="94" t="s">
        <v>135</v>
      </c>
      <c r="Q81" s="94" t="s">
        <v>136</v>
      </c>
      <c r="R81" s="94" t="s">
        <v>137</v>
      </c>
      <c r="S81" s="94" t="s">
        <v>138</v>
      </c>
      <c r="T81" s="95" t="s">
        <v>139</v>
      </c>
    </row>
    <row r="82" s="1" customFormat="1" ht="29.28" customHeight="1">
      <c r="B82" s="47"/>
      <c r="C82" s="97" t="s">
        <v>112</v>
      </c>
      <c r="I82" s="176"/>
      <c r="J82" s="185">
        <f>BK82</f>
        <v>0</v>
      </c>
      <c r="L82" s="47"/>
      <c r="M82" s="96"/>
      <c r="N82" s="83"/>
      <c r="O82" s="83"/>
      <c r="P82" s="186">
        <f>P83+P113</f>
        <v>0</v>
      </c>
      <c r="Q82" s="83"/>
      <c r="R82" s="186">
        <f>R83+R113</f>
        <v>15.369246859999999</v>
      </c>
      <c r="S82" s="83"/>
      <c r="T82" s="187">
        <f>T83+T113</f>
        <v>0</v>
      </c>
      <c r="AT82" s="25" t="s">
        <v>70</v>
      </c>
      <c r="AU82" s="25" t="s">
        <v>113</v>
      </c>
      <c r="BK82" s="188">
        <f>BK83+BK113</f>
        <v>0</v>
      </c>
    </row>
    <row r="83" s="10" customFormat="1" ht="37.44001" customHeight="1">
      <c r="B83" s="189"/>
      <c r="D83" s="190" t="s">
        <v>70</v>
      </c>
      <c r="E83" s="191" t="s">
        <v>140</v>
      </c>
      <c r="F83" s="191" t="s">
        <v>86</v>
      </c>
      <c r="I83" s="192"/>
      <c r="J83" s="193">
        <f>BK83</f>
        <v>0</v>
      </c>
      <c r="L83" s="189"/>
      <c r="M83" s="194"/>
      <c r="N83" s="195"/>
      <c r="O83" s="195"/>
      <c r="P83" s="196">
        <f>P84+P97+P111</f>
        <v>0</v>
      </c>
      <c r="Q83" s="195"/>
      <c r="R83" s="196">
        <f>R84+R97+R111</f>
        <v>13.768773399999999</v>
      </c>
      <c r="S83" s="195"/>
      <c r="T83" s="197">
        <f>T84+T97+T111</f>
        <v>0</v>
      </c>
      <c r="AR83" s="190" t="s">
        <v>79</v>
      </c>
      <c r="AT83" s="198" t="s">
        <v>70</v>
      </c>
      <c r="AU83" s="198" t="s">
        <v>71</v>
      </c>
      <c r="AY83" s="190" t="s">
        <v>141</v>
      </c>
      <c r="BK83" s="199">
        <f>BK84+BK97+BK111</f>
        <v>0</v>
      </c>
    </row>
    <row r="84" s="10" customFormat="1" ht="19.92" customHeight="1">
      <c r="B84" s="189"/>
      <c r="D84" s="190" t="s">
        <v>70</v>
      </c>
      <c r="E84" s="200" t="s">
        <v>79</v>
      </c>
      <c r="F84" s="200" t="s">
        <v>142</v>
      </c>
      <c r="I84" s="192"/>
      <c r="J84" s="201">
        <f>BK84</f>
        <v>0</v>
      </c>
      <c r="L84" s="189"/>
      <c r="M84" s="194"/>
      <c r="N84" s="195"/>
      <c r="O84" s="195"/>
      <c r="P84" s="196">
        <f>SUM(P85:P96)</f>
        <v>0</v>
      </c>
      <c r="Q84" s="195"/>
      <c r="R84" s="196">
        <f>SUM(R85:R96)</f>
        <v>0</v>
      </c>
      <c r="S84" s="195"/>
      <c r="T84" s="197">
        <f>SUM(T85:T96)</f>
        <v>0</v>
      </c>
      <c r="AR84" s="190" t="s">
        <v>79</v>
      </c>
      <c r="AT84" s="198" t="s">
        <v>70</v>
      </c>
      <c r="AU84" s="198" t="s">
        <v>79</v>
      </c>
      <c r="AY84" s="190" t="s">
        <v>141</v>
      </c>
      <c r="BK84" s="199">
        <f>SUM(BK85:BK96)</f>
        <v>0</v>
      </c>
    </row>
    <row r="85" s="1" customFormat="1" ht="25.5" customHeight="1">
      <c r="B85" s="202"/>
      <c r="C85" s="203" t="s">
        <v>79</v>
      </c>
      <c r="D85" s="203" t="s">
        <v>144</v>
      </c>
      <c r="E85" s="204" t="s">
        <v>679</v>
      </c>
      <c r="F85" s="205" t="s">
        <v>680</v>
      </c>
      <c r="G85" s="206" t="s">
        <v>168</v>
      </c>
      <c r="H85" s="207">
        <v>3.9209999999999998</v>
      </c>
      <c r="I85" s="208"/>
      <c r="J85" s="209">
        <f>ROUND(I85*H85,2)</f>
        <v>0</v>
      </c>
      <c r="K85" s="205" t="s">
        <v>148</v>
      </c>
      <c r="L85" s="47"/>
      <c r="M85" s="210" t="s">
        <v>5</v>
      </c>
      <c r="N85" s="211" t="s">
        <v>42</v>
      </c>
      <c r="O85" s="48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25" t="s">
        <v>149</v>
      </c>
      <c r="AT85" s="25" t="s">
        <v>144</v>
      </c>
      <c r="AU85" s="25" t="s">
        <v>81</v>
      </c>
      <c r="AY85" s="25" t="s">
        <v>141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149</v>
      </c>
      <c r="BM85" s="25" t="s">
        <v>681</v>
      </c>
    </row>
    <row r="86" s="11" customFormat="1">
      <c r="B86" s="215"/>
      <c r="D86" s="216" t="s">
        <v>179</v>
      </c>
      <c r="E86" s="217" t="s">
        <v>5</v>
      </c>
      <c r="F86" s="218" t="s">
        <v>682</v>
      </c>
      <c r="H86" s="219">
        <v>2.9670000000000001</v>
      </c>
      <c r="I86" s="220"/>
      <c r="L86" s="215"/>
      <c r="M86" s="221"/>
      <c r="N86" s="222"/>
      <c r="O86" s="222"/>
      <c r="P86" s="222"/>
      <c r="Q86" s="222"/>
      <c r="R86" s="222"/>
      <c r="S86" s="222"/>
      <c r="T86" s="223"/>
      <c r="AT86" s="217" t="s">
        <v>179</v>
      </c>
      <c r="AU86" s="217" t="s">
        <v>81</v>
      </c>
      <c r="AV86" s="11" t="s">
        <v>81</v>
      </c>
      <c r="AW86" s="11" t="s">
        <v>35</v>
      </c>
      <c r="AX86" s="11" t="s">
        <v>71</v>
      </c>
      <c r="AY86" s="217" t="s">
        <v>141</v>
      </c>
    </row>
    <row r="87" s="11" customFormat="1">
      <c r="B87" s="215"/>
      <c r="D87" s="216" t="s">
        <v>179</v>
      </c>
      <c r="E87" s="217" t="s">
        <v>5</v>
      </c>
      <c r="F87" s="218" t="s">
        <v>683</v>
      </c>
      <c r="H87" s="219">
        <v>0.47699999999999998</v>
      </c>
      <c r="I87" s="220"/>
      <c r="L87" s="215"/>
      <c r="M87" s="221"/>
      <c r="N87" s="222"/>
      <c r="O87" s="222"/>
      <c r="P87" s="222"/>
      <c r="Q87" s="222"/>
      <c r="R87" s="222"/>
      <c r="S87" s="222"/>
      <c r="T87" s="223"/>
      <c r="AT87" s="217" t="s">
        <v>179</v>
      </c>
      <c r="AU87" s="217" t="s">
        <v>81</v>
      </c>
      <c r="AV87" s="11" t="s">
        <v>81</v>
      </c>
      <c r="AW87" s="11" t="s">
        <v>35</v>
      </c>
      <c r="AX87" s="11" t="s">
        <v>71</v>
      </c>
      <c r="AY87" s="217" t="s">
        <v>141</v>
      </c>
    </row>
    <row r="88" s="11" customFormat="1">
      <c r="B88" s="215"/>
      <c r="D88" s="216" t="s">
        <v>179</v>
      </c>
      <c r="E88" s="217" t="s">
        <v>5</v>
      </c>
      <c r="F88" s="218" t="s">
        <v>684</v>
      </c>
      <c r="H88" s="219">
        <v>0.47699999999999998</v>
      </c>
      <c r="I88" s="220"/>
      <c r="L88" s="215"/>
      <c r="M88" s="221"/>
      <c r="N88" s="222"/>
      <c r="O88" s="222"/>
      <c r="P88" s="222"/>
      <c r="Q88" s="222"/>
      <c r="R88" s="222"/>
      <c r="S88" s="222"/>
      <c r="T88" s="223"/>
      <c r="AT88" s="217" t="s">
        <v>179</v>
      </c>
      <c r="AU88" s="217" t="s">
        <v>81</v>
      </c>
      <c r="AV88" s="11" t="s">
        <v>81</v>
      </c>
      <c r="AW88" s="11" t="s">
        <v>35</v>
      </c>
      <c r="AX88" s="11" t="s">
        <v>71</v>
      </c>
      <c r="AY88" s="217" t="s">
        <v>141</v>
      </c>
    </row>
    <row r="89" s="12" customFormat="1">
      <c r="B89" s="224"/>
      <c r="D89" s="216" t="s">
        <v>179</v>
      </c>
      <c r="E89" s="225" t="s">
        <v>5</v>
      </c>
      <c r="F89" s="226" t="s">
        <v>187</v>
      </c>
      <c r="H89" s="227">
        <v>3.9209999999999998</v>
      </c>
      <c r="I89" s="228"/>
      <c r="L89" s="224"/>
      <c r="M89" s="229"/>
      <c r="N89" s="230"/>
      <c r="O89" s="230"/>
      <c r="P89" s="230"/>
      <c r="Q89" s="230"/>
      <c r="R89" s="230"/>
      <c r="S89" s="230"/>
      <c r="T89" s="231"/>
      <c r="AT89" s="225" t="s">
        <v>179</v>
      </c>
      <c r="AU89" s="225" t="s">
        <v>81</v>
      </c>
      <c r="AV89" s="12" t="s">
        <v>149</v>
      </c>
      <c r="AW89" s="12" t="s">
        <v>35</v>
      </c>
      <c r="AX89" s="12" t="s">
        <v>79</v>
      </c>
      <c r="AY89" s="225" t="s">
        <v>141</v>
      </c>
    </row>
    <row r="90" s="1" customFormat="1" ht="16.5" customHeight="1">
      <c r="B90" s="202"/>
      <c r="C90" s="203" t="s">
        <v>81</v>
      </c>
      <c r="D90" s="203" t="s">
        <v>144</v>
      </c>
      <c r="E90" s="204" t="s">
        <v>685</v>
      </c>
      <c r="F90" s="205" t="s">
        <v>686</v>
      </c>
      <c r="G90" s="206" t="s">
        <v>177</v>
      </c>
      <c r="H90" s="207">
        <v>3.9209999999999998</v>
      </c>
      <c r="I90" s="208"/>
      <c r="J90" s="209">
        <f>ROUND(I90*H90,2)</f>
        <v>0</v>
      </c>
      <c r="K90" s="205" t="s">
        <v>148</v>
      </c>
      <c r="L90" s="47"/>
      <c r="M90" s="210" t="s">
        <v>5</v>
      </c>
      <c r="N90" s="211" t="s">
        <v>42</v>
      </c>
      <c r="O90" s="48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5" t="s">
        <v>149</v>
      </c>
      <c r="AT90" s="25" t="s">
        <v>144</v>
      </c>
      <c r="AU90" s="25" t="s">
        <v>81</v>
      </c>
      <c r="AY90" s="25" t="s">
        <v>141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5" t="s">
        <v>79</v>
      </c>
      <c r="BK90" s="214">
        <f>ROUND(I90*H90,2)</f>
        <v>0</v>
      </c>
      <c r="BL90" s="25" t="s">
        <v>149</v>
      </c>
      <c r="BM90" s="25" t="s">
        <v>687</v>
      </c>
    </row>
    <row r="91" s="1" customFormat="1" ht="16.5" customHeight="1">
      <c r="B91" s="202"/>
      <c r="C91" s="203" t="s">
        <v>150</v>
      </c>
      <c r="D91" s="203" t="s">
        <v>144</v>
      </c>
      <c r="E91" s="204" t="s">
        <v>225</v>
      </c>
      <c r="F91" s="205" t="s">
        <v>226</v>
      </c>
      <c r="G91" s="206" t="s">
        <v>177</v>
      </c>
      <c r="H91" s="207">
        <v>3.9209999999999998</v>
      </c>
      <c r="I91" s="208"/>
      <c r="J91" s="209">
        <f>ROUND(I91*H91,2)</f>
        <v>0</v>
      </c>
      <c r="K91" s="205" t="s">
        <v>148</v>
      </c>
      <c r="L91" s="47"/>
      <c r="M91" s="210" t="s">
        <v>5</v>
      </c>
      <c r="N91" s="211" t="s">
        <v>42</v>
      </c>
      <c r="O91" s="48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5" t="s">
        <v>149</v>
      </c>
      <c r="AT91" s="25" t="s">
        <v>144</v>
      </c>
      <c r="AU91" s="25" t="s">
        <v>81</v>
      </c>
      <c r="AY91" s="25" t="s">
        <v>141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5" t="s">
        <v>79</v>
      </c>
      <c r="BK91" s="214">
        <f>ROUND(I91*H91,2)</f>
        <v>0</v>
      </c>
      <c r="BL91" s="25" t="s">
        <v>149</v>
      </c>
      <c r="BM91" s="25" t="s">
        <v>688</v>
      </c>
    </row>
    <row r="92" s="1" customFormat="1" ht="25.5" customHeight="1">
      <c r="B92" s="202"/>
      <c r="C92" s="203" t="s">
        <v>149</v>
      </c>
      <c r="D92" s="203" t="s">
        <v>144</v>
      </c>
      <c r="E92" s="204" t="s">
        <v>229</v>
      </c>
      <c r="F92" s="205" t="s">
        <v>230</v>
      </c>
      <c r="G92" s="206" t="s">
        <v>177</v>
      </c>
      <c r="H92" s="207">
        <v>39.210000000000001</v>
      </c>
      <c r="I92" s="208"/>
      <c r="J92" s="209">
        <f>ROUND(I92*H92,2)</f>
        <v>0</v>
      </c>
      <c r="K92" s="205" t="s">
        <v>148</v>
      </c>
      <c r="L92" s="47"/>
      <c r="M92" s="210" t="s">
        <v>5</v>
      </c>
      <c r="N92" s="211" t="s">
        <v>42</v>
      </c>
      <c r="O92" s="48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25" t="s">
        <v>149</v>
      </c>
      <c r="AT92" s="25" t="s">
        <v>144</v>
      </c>
      <c r="AU92" s="25" t="s">
        <v>81</v>
      </c>
      <c r="AY92" s="25" t="s">
        <v>141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5" t="s">
        <v>79</v>
      </c>
      <c r="BK92" s="214">
        <f>ROUND(I92*H92,2)</f>
        <v>0</v>
      </c>
      <c r="BL92" s="25" t="s">
        <v>149</v>
      </c>
      <c r="BM92" s="25" t="s">
        <v>689</v>
      </c>
    </row>
    <row r="93" s="11" customFormat="1">
      <c r="B93" s="215"/>
      <c r="D93" s="216" t="s">
        <v>179</v>
      </c>
      <c r="E93" s="217" t="s">
        <v>5</v>
      </c>
      <c r="F93" s="218" t="s">
        <v>690</v>
      </c>
      <c r="H93" s="219">
        <v>39.210000000000001</v>
      </c>
      <c r="I93" s="220"/>
      <c r="L93" s="215"/>
      <c r="M93" s="221"/>
      <c r="N93" s="222"/>
      <c r="O93" s="222"/>
      <c r="P93" s="222"/>
      <c r="Q93" s="222"/>
      <c r="R93" s="222"/>
      <c r="S93" s="222"/>
      <c r="T93" s="223"/>
      <c r="AT93" s="217" t="s">
        <v>179</v>
      </c>
      <c r="AU93" s="217" t="s">
        <v>81</v>
      </c>
      <c r="AV93" s="11" t="s">
        <v>81</v>
      </c>
      <c r="AW93" s="11" t="s">
        <v>35</v>
      </c>
      <c r="AX93" s="11" t="s">
        <v>79</v>
      </c>
      <c r="AY93" s="217" t="s">
        <v>141</v>
      </c>
    </row>
    <row r="94" s="1" customFormat="1" ht="16.5" customHeight="1">
      <c r="B94" s="202"/>
      <c r="C94" s="203" t="s">
        <v>161</v>
      </c>
      <c r="D94" s="203" t="s">
        <v>144</v>
      </c>
      <c r="E94" s="204" t="s">
        <v>234</v>
      </c>
      <c r="F94" s="205" t="s">
        <v>235</v>
      </c>
      <c r="G94" s="206" t="s">
        <v>177</v>
      </c>
      <c r="H94" s="207">
        <v>3.9209999999999998</v>
      </c>
      <c r="I94" s="208"/>
      <c r="J94" s="209">
        <f>ROUND(I94*H94,2)</f>
        <v>0</v>
      </c>
      <c r="K94" s="205" t="s">
        <v>148</v>
      </c>
      <c r="L94" s="47"/>
      <c r="M94" s="210" t="s">
        <v>5</v>
      </c>
      <c r="N94" s="211" t="s">
        <v>42</v>
      </c>
      <c r="O94" s="48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5" t="s">
        <v>149</v>
      </c>
      <c r="AT94" s="25" t="s">
        <v>144</v>
      </c>
      <c r="AU94" s="25" t="s">
        <v>81</v>
      </c>
      <c r="AY94" s="25" t="s">
        <v>141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5" t="s">
        <v>79</v>
      </c>
      <c r="BK94" s="214">
        <f>ROUND(I94*H94,2)</f>
        <v>0</v>
      </c>
      <c r="BL94" s="25" t="s">
        <v>149</v>
      </c>
      <c r="BM94" s="25" t="s">
        <v>691</v>
      </c>
    </row>
    <row r="95" s="1" customFormat="1" ht="16.5" customHeight="1">
      <c r="B95" s="202"/>
      <c r="C95" s="203" t="s">
        <v>165</v>
      </c>
      <c r="D95" s="203" t="s">
        <v>144</v>
      </c>
      <c r="E95" s="204" t="s">
        <v>237</v>
      </c>
      <c r="F95" s="205" t="s">
        <v>238</v>
      </c>
      <c r="G95" s="206" t="s">
        <v>239</v>
      </c>
      <c r="H95" s="207">
        <v>8.234</v>
      </c>
      <c r="I95" s="208"/>
      <c r="J95" s="209">
        <f>ROUND(I95*H95,2)</f>
        <v>0</v>
      </c>
      <c r="K95" s="205" t="s">
        <v>148</v>
      </c>
      <c r="L95" s="47"/>
      <c r="M95" s="210" t="s">
        <v>5</v>
      </c>
      <c r="N95" s="211" t="s">
        <v>42</v>
      </c>
      <c r="O95" s="48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5" t="s">
        <v>149</v>
      </c>
      <c r="AT95" s="25" t="s">
        <v>144</v>
      </c>
      <c r="AU95" s="25" t="s">
        <v>81</v>
      </c>
      <c r="AY95" s="25" t="s">
        <v>141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5" t="s">
        <v>79</v>
      </c>
      <c r="BK95" s="214">
        <f>ROUND(I95*H95,2)</f>
        <v>0</v>
      </c>
      <c r="BL95" s="25" t="s">
        <v>149</v>
      </c>
      <c r="BM95" s="25" t="s">
        <v>692</v>
      </c>
    </row>
    <row r="96" s="11" customFormat="1">
      <c r="B96" s="215"/>
      <c r="D96" s="216" t="s">
        <v>179</v>
      </c>
      <c r="E96" s="217" t="s">
        <v>5</v>
      </c>
      <c r="F96" s="218" t="s">
        <v>693</v>
      </c>
      <c r="H96" s="219">
        <v>8.234</v>
      </c>
      <c r="I96" s="220"/>
      <c r="L96" s="215"/>
      <c r="M96" s="221"/>
      <c r="N96" s="222"/>
      <c r="O96" s="222"/>
      <c r="P96" s="222"/>
      <c r="Q96" s="222"/>
      <c r="R96" s="222"/>
      <c r="S96" s="222"/>
      <c r="T96" s="223"/>
      <c r="AT96" s="217" t="s">
        <v>179</v>
      </c>
      <c r="AU96" s="217" t="s">
        <v>81</v>
      </c>
      <c r="AV96" s="11" t="s">
        <v>81</v>
      </c>
      <c r="AW96" s="11" t="s">
        <v>35</v>
      </c>
      <c r="AX96" s="11" t="s">
        <v>79</v>
      </c>
      <c r="AY96" s="217" t="s">
        <v>141</v>
      </c>
    </row>
    <row r="97" s="10" customFormat="1" ht="29.88" customHeight="1">
      <c r="B97" s="189"/>
      <c r="D97" s="190" t="s">
        <v>70</v>
      </c>
      <c r="E97" s="200" t="s">
        <v>150</v>
      </c>
      <c r="F97" s="200" t="s">
        <v>507</v>
      </c>
      <c r="I97" s="192"/>
      <c r="J97" s="201">
        <f>BK97</f>
        <v>0</v>
      </c>
      <c r="L97" s="189"/>
      <c r="M97" s="194"/>
      <c r="N97" s="195"/>
      <c r="O97" s="195"/>
      <c r="P97" s="196">
        <f>SUM(P98:P110)</f>
        <v>0</v>
      </c>
      <c r="Q97" s="195"/>
      <c r="R97" s="196">
        <f>SUM(R98:R110)</f>
        <v>13.768773399999999</v>
      </c>
      <c r="S97" s="195"/>
      <c r="T97" s="197">
        <f>SUM(T98:T110)</f>
        <v>0</v>
      </c>
      <c r="AR97" s="190" t="s">
        <v>79</v>
      </c>
      <c r="AT97" s="198" t="s">
        <v>70</v>
      </c>
      <c r="AU97" s="198" t="s">
        <v>79</v>
      </c>
      <c r="AY97" s="190" t="s">
        <v>141</v>
      </c>
      <c r="BK97" s="199">
        <f>SUM(BK98:BK110)</f>
        <v>0</v>
      </c>
    </row>
    <row r="98" s="1" customFormat="1" ht="16.5" customHeight="1">
      <c r="B98" s="202"/>
      <c r="C98" s="203" t="s">
        <v>170</v>
      </c>
      <c r="D98" s="203" t="s">
        <v>144</v>
      </c>
      <c r="E98" s="204" t="s">
        <v>694</v>
      </c>
      <c r="F98" s="205" t="s">
        <v>695</v>
      </c>
      <c r="G98" s="206" t="s">
        <v>571</v>
      </c>
      <c r="H98" s="207">
        <v>74</v>
      </c>
      <c r="I98" s="208"/>
      <c r="J98" s="209">
        <f>ROUND(I98*H98,2)</f>
        <v>0</v>
      </c>
      <c r="K98" s="205" t="s">
        <v>467</v>
      </c>
      <c r="L98" s="47"/>
      <c r="M98" s="210" t="s">
        <v>5</v>
      </c>
      <c r="N98" s="211" t="s">
        <v>42</v>
      </c>
      <c r="O98" s="48"/>
      <c r="P98" s="212">
        <f>O98*H98</f>
        <v>0</v>
      </c>
      <c r="Q98" s="212">
        <v>0.17488999999999999</v>
      </c>
      <c r="R98" s="212">
        <f>Q98*H98</f>
        <v>12.941859999999998</v>
      </c>
      <c r="S98" s="212">
        <v>0</v>
      </c>
      <c r="T98" s="213">
        <f>S98*H98</f>
        <v>0</v>
      </c>
      <c r="AR98" s="25" t="s">
        <v>149</v>
      </c>
      <c r="AT98" s="25" t="s">
        <v>144</v>
      </c>
      <c r="AU98" s="25" t="s">
        <v>81</v>
      </c>
      <c r="AY98" s="25" t="s">
        <v>141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5" t="s">
        <v>79</v>
      </c>
      <c r="BK98" s="214">
        <f>ROUND(I98*H98,2)</f>
        <v>0</v>
      </c>
      <c r="BL98" s="25" t="s">
        <v>149</v>
      </c>
      <c r="BM98" s="25" t="s">
        <v>696</v>
      </c>
    </row>
    <row r="99" s="11" customFormat="1">
      <c r="B99" s="215"/>
      <c r="D99" s="216" t="s">
        <v>179</v>
      </c>
      <c r="E99" s="217" t="s">
        <v>5</v>
      </c>
      <c r="F99" s="218" t="s">
        <v>697</v>
      </c>
      <c r="H99" s="219">
        <v>56</v>
      </c>
      <c r="I99" s="220"/>
      <c r="L99" s="215"/>
      <c r="M99" s="221"/>
      <c r="N99" s="222"/>
      <c r="O99" s="222"/>
      <c r="P99" s="222"/>
      <c r="Q99" s="222"/>
      <c r="R99" s="222"/>
      <c r="S99" s="222"/>
      <c r="T99" s="223"/>
      <c r="AT99" s="217" t="s">
        <v>179</v>
      </c>
      <c r="AU99" s="217" t="s">
        <v>81</v>
      </c>
      <c r="AV99" s="11" t="s">
        <v>81</v>
      </c>
      <c r="AW99" s="11" t="s">
        <v>35</v>
      </c>
      <c r="AX99" s="11" t="s">
        <v>71</v>
      </c>
      <c r="AY99" s="217" t="s">
        <v>141</v>
      </c>
    </row>
    <row r="100" s="11" customFormat="1">
      <c r="B100" s="215"/>
      <c r="D100" s="216" t="s">
        <v>179</v>
      </c>
      <c r="E100" s="217" t="s">
        <v>5</v>
      </c>
      <c r="F100" s="218" t="s">
        <v>698</v>
      </c>
      <c r="H100" s="219">
        <v>9</v>
      </c>
      <c r="I100" s="220"/>
      <c r="L100" s="215"/>
      <c r="M100" s="221"/>
      <c r="N100" s="222"/>
      <c r="O100" s="222"/>
      <c r="P100" s="222"/>
      <c r="Q100" s="222"/>
      <c r="R100" s="222"/>
      <c r="S100" s="222"/>
      <c r="T100" s="223"/>
      <c r="AT100" s="217" t="s">
        <v>179</v>
      </c>
      <c r="AU100" s="217" t="s">
        <v>81</v>
      </c>
      <c r="AV100" s="11" t="s">
        <v>81</v>
      </c>
      <c r="AW100" s="11" t="s">
        <v>35</v>
      </c>
      <c r="AX100" s="11" t="s">
        <v>71</v>
      </c>
      <c r="AY100" s="217" t="s">
        <v>141</v>
      </c>
    </row>
    <row r="101" s="11" customFormat="1">
      <c r="B101" s="215"/>
      <c r="D101" s="216" t="s">
        <v>179</v>
      </c>
      <c r="E101" s="217" t="s">
        <v>5</v>
      </c>
      <c r="F101" s="218" t="s">
        <v>699</v>
      </c>
      <c r="H101" s="219">
        <v>9</v>
      </c>
      <c r="I101" s="220"/>
      <c r="L101" s="215"/>
      <c r="M101" s="221"/>
      <c r="N101" s="222"/>
      <c r="O101" s="222"/>
      <c r="P101" s="222"/>
      <c r="Q101" s="222"/>
      <c r="R101" s="222"/>
      <c r="S101" s="222"/>
      <c r="T101" s="223"/>
      <c r="AT101" s="217" t="s">
        <v>179</v>
      </c>
      <c r="AU101" s="217" t="s">
        <v>81</v>
      </c>
      <c r="AV101" s="11" t="s">
        <v>81</v>
      </c>
      <c r="AW101" s="11" t="s">
        <v>35</v>
      </c>
      <c r="AX101" s="11" t="s">
        <v>71</v>
      </c>
      <c r="AY101" s="217" t="s">
        <v>141</v>
      </c>
    </row>
    <row r="102" s="12" customFormat="1">
      <c r="B102" s="224"/>
      <c r="D102" s="216" t="s">
        <v>179</v>
      </c>
      <c r="E102" s="225" t="s">
        <v>5</v>
      </c>
      <c r="F102" s="226" t="s">
        <v>187</v>
      </c>
      <c r="H102" s="227">
        <v>74</v>
      </c>
      <c r="I102" s="228"/>
      <c r="L102" s="224"/>
      <c r="M102" s="229"/>
      <c r="N102" s="230"/>
      <c r="O102" s="230"/>
      <c r="P102" s="230"/>
      <c r="Q102" s="230"/>
      <c r="R102" s="230"/>
      <c r="S102" s="230"/>
      <c r="T102" s="231"/>
      <c r="AT102" s="225" t="s">
        <v>179</v>
      </c>
      <c r="AU102" s="225" t="s">
        <v>81</v>
      </c>
      <c r="AV102" s="12" t="s">
        <v>149</v>
      </c>
      <c r="AW102" s="12" t="s">
        <v>35</v>
      </c>
      <c r="AX102" s="12" t="s">
        <v>79</v>
      </c>
      <c r="AY102" s="225" t="s">
        <v>141</v>
      </c>
    </row>
    <row r="103" s="1" customFormat="1" ht="16.5" customHeight="1">
      <c r="B103" s="202"/>
      <c r="C103" s="232" t="s">
        <v>174</v>
      </c>
      <c r="D103" s="232" t="s">
        <v>311</v>
      </c>
      <c r="E103" s="233" t="s">
        <v>700</v>
      </c>
      <c r="F103" s="234" t="s">
        <v>701</v>
      </c>
      <c r="G103" s="235" t="s">
        <v>168</v>
      </c>
      <c r="H103" s="236">
        <v>124.29300000000001</v>
      </c>
      <c r="I103" s="237"/>
      <c r="J103" s="238">
        <f>ROUND(I103*H103,2)</f>
        <v>0</v>
      </c>
      <c r="K103" s="234" t="s">
        <v>467</v>
      </c>
      <c r="L103" s="239"/>
      <c r="M103" s="240" t="s">
        <v>5</v>
      </c>
      <c r="N103" s="241" t="s">
        <v>42</v>
      </c>
      <c r="O103" s="48"/>
      <c r="P103" s="212">
        <f>O103*H103</f>
        <v>0</v>
      </c>
      <c r="Q103" s="212">
        <v>0.0038</v>
      </c>
      <c r="R103" s="212">
        <f>Q103*H103</f>
        <v>0.47231340000000005</v>
      </c>
      <c r="S103" s="212">
        <v>0</v>
      </c>
      <c r="T103" s="213">
        <f>S103*H103</f>
        <v>0</v>
      </c>
      <c r="AR103" s="25" t="s">
        <v>174</v>
      </c>
      <c r="AT103" s="25" t="s">
        <v>311</v>
      </c>
      <c r="AU103" s="25" t="s">
        <v>81</v>
      </c>
      <c r="AY103" s="25" t="s">
        <v>141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5" t="s">
        <v>79</v>
      </c>
      <c r="BK103" s="214">
        <f>ROUND(I103*H103,2)</f>
        <v>0</v>
      </c>
      <c r="BL103" s="25" t="s">
        <v>149</v>
      </c>
      <c r="BM103" s="25" t="s">
        <v>702</v>
      </c>
    </row>
    <row r="104" s="11" customFormat="1">
      <c r="B104" s="215"/>
      <c r="D104" s="216" t="s">
        <v>179</v>
      </c>
      <c r="E104" s="217" t="s">
        <v>5</v>
      </c>
      <c r="F104" s="218" t="s">
        <v>703</v>
      </c>
      <c r="H104" s="219">
        <v>105.58199999999999</v>
      </c>
      <c r="I104" s="220"/>
      <c r="L104" s="215"/>
      <c r="M104" s="221"/>
      <c r="N104" s="222"/>
      <c r="O104" s="222"/>
      <c r="P104" s="222"/>
      <c r="Q104" s="222"/>
      <c r="R104" s="222"/>
      <c r="S104" s="222"/>
      <c r="T104" s="223"/>
      <c r="AT104" s="217" t="s">
        <v>179</v>
      </c>
      <c r="AU104" s="217" t="s">
        <v>81</v>
      </c>
      <c r="AV104" s="11" t="s">
        <v>81</v>
      </c>
      <c r="AW104" s="11" t="s">
        <v>35</v>
      </c>
      <c r="AX104" s="11" t="s">
        <v>71</v>
      </c>
      <c r="AY104" s="217" t="s">
        <v>141</v>
      </c>
    </row>
    <row r="105" s="11" customFormat="1">
      <c r="B105" s="215"/>
      <c r="D105" s="216" t="s">
        <v>179</v>
      </c>
      <c r="E105" s="217" t="s">
        <v>5</v>
      </c>
      <c r="F105" s="218" t="s">
        <v>704</v>
      </c>
      <c r="H105" s="219">
        <v>14.85</v>
      </c>
      <c r="I105" s="220"/>
      <c r="L105" s="215"/>
      <c r="M105" s="221"/>
      <c r="N105" s="222"/>
      <c r="O105" s="222"/>
      <c r="P105" s="222"/>
      <c r="Q105" s="222"/>
      <c r="R105" s="222"/>
      <c r="S105" s="222"/>
      <c r="T105" s="223"/>
      <c r="AT105" s="217" t="s">
        <v>179</v>
      </c>
      <c r="AU105" s="217" t="s">
        <v>81</v>
      </c>
      <c r="AV105" s="11" t="s">
        <v>81</v>
      </c>
      <c r="AW105" s="11" t="s">
        <v>35</v>
      </c>
      <c r="AX105" s="11" t="s">
        <v>71</v>
      </c>
      <c r="AY105" s="217" t="s">
        <v>141</v>
      </c>
    </row>
    <row r="106" s="11" customFormat="1">
      <c r="B106" s="215"/>
      <c r="D106" s="216" t="s">
        <v>179</v>
      </c>
      <c r="E106" s="217" t="s">
        <v>5</v>
      </c>
      <c r="F106" s="218" t="s">
        <v>705</v>
      </c>
      <c r="H106" s="219">
        <v>3.8610000000000002</v>
      </c>
      <c r="I106" s="220"/>
      <c r="L106" s="215"/>
      <c r="M106" s="221"/>
      <c r="N106" s="222"/>
      <c r="O106" s="222"/>
      <c r="P106" s="222"/>
      <c r="Q106" s="222"/>
      <c r="R106" s="222"/>
      <c r="S106" s="222"/>
      <c r="T106" s="223"/>
      <c r="AT106" s="217" t="s">
        <v>179</v>
      </c>
      <c r="AU106" s="217" t="s">
        <v>81</v>
      </c>
      <c r="AV106" s="11" t="s">
        <v>81</v>
      </c>
      <c r="AW106" s="11" t="s">
        <v>35</v>
      </c>
      <c r="AX106" s="11" t="s">
        <v>71</v>
      </c>
      <c r="AY106" s="217" t="s">
        <v>141</v>
      </c>
    </row>
    <row r="107" s="12" customFormat="1">
      <c r="B107" s="224"/>
      <c r="D107" s="216" t="s">
        <v>179</v>
      </c>
      <c r="E107" s="225" t="s">
        <v>5</v>
      </c>
      <c r="F107" s="226" t="s">
        <v>187</v>
      </c>
      <c r="H107" s="227">
        <v>124.29300000000001</v>
      </c>
      <c r="I107" s="228"/>
      <c r="L107" s="224"/>
      <c r="M107" s="229"/>
      <c r="N107" s="230"/>
      <c r="O107" s="230"/>
      <c r="P107" s="230"/>
      <c r="Q107" s="230"/>
      <c r="R107" s="230"/>
      <c r="S107" s="230"/>
      <c r="T107" s="231"/>
      <c r="AT107" s="225" t="s">
        <v>179</v>
      </c>
      <c r="AU107" s="225" t="s">
        <v>81</v>
      </c>
      <c r="AV107" s="12" t="s">
        <v>149</v>
      </c>
      <c r="AW107" s="12" t="s">
        <v>35</v>
      </c>
      <c r="AX107" s="12" t="s">
        <v>79</v>
      </c>
      <c r="AY107" s="225" t="s">
        <v>141</v>
      </c>
    </row>
    <row r="108" s="1" customFormat="1" ht="16.5" customHeight="1">
      <c r="B108" s="202"/>
      <c r="C108" s="203" t="s">
        <v>181</v>
      </c>
      <c r="D108" s="203" t="s">
        <v>144</v>
      </c>
      <c r="E108" s="204" t="s">
        <v>706</v>
      </c>
      <c r="F108" s="205" t="s">
        <v>707</v>
      </c>
      <c r="G108" s="206" t="s">
        <v>571</v>
      </c>
      <c r="H108" s="207">
        <v>4</v>
      </c>
      <c r="I108" s="208"/>
      <c r="J108" s="209">
        <f>ROUND(I108*H108,2)</f>
        <v>0</v>
      </c>
      <c r="K108" s="205" t="s">
        <v>467</v>
      </c>
      <c r="L108" s="47"/>
      <c r="M108" s="210" t="s">
        <v>5</v>
      </c>
      <c r="N108" s="211" t="s">
        <v>42</v>
      </c>
      <c r="O108" s="48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5" t="s">
        <v>149</v>
      </c>
      <c r="AT108" s="25" t="s">
        <v>144</v>
      </c>
      <c r="AU108" s="25" t="s">
        <v>81</v>
      </c>
      <c r="AY108" s="25" t="s">
        <v>141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5" t="s">
        <v>79</v>
      </c>
      <c r="BK108" s="214">
        <f>ROUND(I108*H108,2)</f>
        <v>0</v>
      </c>
      <c r="BL108" s="25" t="s">
        <v>149</v>
      </c>
      <c r="BM108" s="25" t="s">
        <v>708</v>
      </c>
    </row>
    <row r="109" s="1" customFormat="1" ht="16.5" customHeight="1">
      <c r="B109" s="202"/>
      <c r="C109" s="232" t="s">
        <v>143</v>
      </c>
      <c r="D109" s="232" t="s">
        <v>311</v>
      </c>
      <c r="E109" s="233" t="s">
        <v>709</v>
      </c>
      <c r="F109" s="234" t="s">
        <v>710</v>
      </c>
      <c r="G109" s="235" t="s">
        <v>571</v>
      </c>
      <c r="H109" s="236">
        <v>2</v>
      </c>
      <c r="I109" s="237"/>
      <c r="J109" s="238">
        <f>ROUND(I109*H109,2)</f>
        <v>0</v>
      </c>
      <c r="K109" s="234" t="s">
        <v>467</v>
      </c>
      <c r="L109" s="239"/>
      <c r="M109" s="240" t="s">
        <v>5</v>
      </c>
      <c r="N109" s="241" t="s">
        <v>42</v>
      </c>
      <c r="O109" s="48"/>
      <c r="P109" s="212">
        <f>O109*H109</f>
        <v>0</v>
      </c>
      <c r="Q109" s="212">
        <v>0.078799999999999995</v>
      </c>
      <c r="R109" s="212">
        <f>Q109*H109</f>
        <v>0.15759999999999999</v>
      </c>
      <c r="S109" s="212">
        <v>0</v>
      </c>
      <c r="T109" s="213">
        <f>S109*H109</f>
        <v>0</v>
      </c>
      <c r="AR109" s="25" t="s">
        <v>174</v>
      </c>
      <c r="AT109" s="25" t="s">
        <v>311</v>
      </c>
      <c r="AU109" s="25" t="s">
        <v>81</v>
      </c>
      <c r="AY109" s="25" t="s">
        <v>141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5" t="s">
        <v>79</v>
      </c>
      <c r="BK109" s="214">
        <f>ROUND(I109*H109,2)</f>
        <v>0</v>
      </c>
      <c r="BL109" s="25" t="s">
        <v>149</v>
      </c>
      <c r="BM109" s="25" t="s">
        <v>711</v>
      </c>
    </row>
    <row r="110" s="1" customFormat="1" ht="16.5" customHeight="1">
      <c r="B110" s="202"/>
      <c r="C110" s="232" t="s">
        <v>192</v>
      </c>
      <c r="D110" s="232" t="s">
        <v>311</v>
      </c>
      <c r="E110" s="233" t="s">
        <v>712</v>
      </c>
      <c r="F110" s="234" t="s">
        <v>713</v>
      </c>
      <c r="G110" s="235" t="s">
        <v>571</v>
      </c>
      <c r="H110" s="236">
        <v>2</v>
      </c>
      <c r="I110" s="237"/>
      <c r="J110" s="238">
        <f>ROUND(I110*H110,2)</f>
        <v>0</v>
      </c>
      <c r="K110" s="234" t="s">
        <v>467</v>
      </c>
      <c r="L110" s="239"/>
      <c r="M110" s="240" t="s">
        <v>5</v>
      </c>
      <c r="N110" s="241" t="s">
        <v>42</v>
      </c>
      <c r="O110" s="48"/>
      <c r="P110" s="212">
        <f>O110*H110</f>
        <v>0</v>
      </c>
      <c r="Q110" s="212">
        <v>0.098500000000000004</v>
      </c>
      <c r="R110" s="212">
        <f>Q110*H110</f>
        <v>0.19700000000000001</v>
      </c>
      <c r="S110" s="212">
        <v>0</v>
      </c>
      <c r="T110" s="213">
        <f>S110*H110</f>
        <v>0</v>
      </c>
      <c r="AR110" s="25" t="s">
        <v>174</v>
      </c>
      <c r="AT110" s="25" t="s">
        <v>311</v>
      </c>
      <c r="AU110" s="25" t="s">
        <v>81</v>
      </c>
      <c r="AY110" s="25" t="s">
        <v>141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5" t="s">
        <v>79</v>
      </c>
      <c r="BK110" s="214">
        <f>ROUND(I110*H110,2)</f>
        <v>0</v>
      </c>
      <c r="BL110" s="25" t="s">
        <v>149</v>
      </c>
      <c r="BM110" s="25" t="s">
        <v>714</v>
      </c>
    </row>
    <row r="111" s="10" customFormat="1" ht="29.88" customHeight="1">
      <c r="B111" s="189"/>
      <c r="D111" s="190" t="s">
        <v>70</v>
      </c>
      <c r="E111" s="200" t="s">
        <v>434</v>
      </c>
      <c r="F111" s="200" t="s">
        <v>435</v>
      </c>
      <c r="I111" s="192"/>
      <c r="J111" s="201">
        <f>BK111</f>
        <v>0</v>
      </c>
      <c r="L111" s="189"/>
      <c r="M111" s="194"/>
      <c r="N111" s="195"/>
      <c r="O111" s="195"/>
      <c r="P111" s="196">
        <f>P112</f>
        <v>0</v>
      </c>
      <c r="Q111" s="195"/>
      <c r="R111" s="196">
        <f>R112</f>
        <v>0</v>
      </c>
      <c r="S111" s="195"/>
      <c r="T111" s="197">
        <f>T112</f>
        <v>0</v>
      </c>
      <c r="AR111" s="190" t="s">
        <v>79</v>
      </c>
      <c r="AT111" s="198" t="s">
        <v>70</v>
      </c>
      <c r="AU111" s="198" t="s">
        <v>79</v>
      </c>
      <c r="AY111" s="190" t="s">
        <v>141</v>
      </c>
      <c r="BK111" s="199">
        <f>BK112</f>
        <v>0</v>
      </c>
    </row>
    <row r="112" s="1" customFormat="1" ht="16.5" customHeight="1">
      <c r="B112" s="202"/>
      <c r="C112" s="203" t="s">
        <v>197</v>
      </c>
      <c r="D112" s="203" t="s">
        <v>144</v>
      </c>
      <c r="E112" s="204" t="s">
        <v>671</v>
      </c>
      <c r="F112" s="205" t="s">
        <v>672</v>
      </c>
      <c r="G112" s="206" t="s">
        <v>239</v>
      </c>
      <c r="H112" s="207">
        <v>13.769</v>
      </c>
      <c r="I112" s="208"/>
      <c r="J112" s="209">
        <f>ROUND(I112*H112,2)</f>
        <v>0</v>
      </c>
      <c r="K112" s="205" t="s">
        <v>148</v>
      </c>
      <c r="L112" s="47"/>
      <c r="M112" s="210" t="s">
        <v>5</v>
      </c>
      <c r="N112" s="211" t="s">
        <v>42</v>
      </c>
      <c r="O112" s="48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5" t="s">
        <v>149</v>
      </c>
      <c r="AT112" s="25" t="s">
        <v>144</v>
      </c>
      <c r="AU112" s="25" t="s">
        <v>81</v>
      </c>
      <c r="AY112" s="25" t="s">
        <v>141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5" t="s">
        <v>79</v>
      </c>
      <c r="BK112" s="214">
        <f>ROUND(I112*H112,2)</f>
        <v>0</v>
      </c>
      <c r="BL112" s="25" t="s">
        <v>149</v>
      </c>
      <c r="BM112" s="25" t="s">
        <v>715</v>
      </c>
    </row>
    <row r="113" s="10" customFormat="1" ht="37.44001" customHeight="1">
      <c r="B113" s="189"/>
      <c r="D113" s="190" t="s">
        <v>70</v>
      </c>
      <c r="E113" s="191" t="s">
        <v>716</v>
      </c>
      <c r="F113" s="191" t="s">
        <v>717</v>
      </c>
      <c r="I113" s="192"/>
      <c r="J113" s="193">
        <f>BK113</f>
        <v>0</v>
      </c>
      <c r="L113" s="189"/>
      <c r="M113" s="194"/>
      <c r="N113" s="195"/>
      <c r="O113" s="195"/>
      <c r="P113" s="196">
        <f>P114</f>
        <v>0</v>
      </c>
      <c r="Q113" s="195"/>
      <c r="R113" s="196">
        <f>R114</f>
        <v>1.6004734600000001</v>
      </c>
      <c r="S113" s="195"/>
      <c r="T113" s="197">
        <f>T114</f>
        <v>0</v>
      </c>
      <c r="AR113" s="190" t="s">
        <v>81</v>
      </c>
      <c r="AT113" s="198" t="s">
        <v>70</v>
      </c>
      <c r="AU113" s="198" t="s">
        <v>71</v>
      </c>
      <c r="AY113" s="190" t="s">
        <v>141</v>
      </c>
      <c r="BK113" s="199">
        <f>BK114</f>
        <v>0</v>
      </c>
    </row>
    <row r="114" s="10" customFormat="1" ht="19.92" customHeight="1">
      <c r="B114" s="189"/>
      <c r="D114" s="190" t="s">
        <v>70</v>
      </c>
      <c r="E114" s="200" t="s">
        <v>718</v>
      </c>
      <c r="F114" s="200" t="s">
        <v>719</v>
      </c>
      <c r="I114" s="192"/>
      <c r="J114" s="201">
        <f>BK114</f>
        <v>0</v>
      </c>
      <c r="L114" s="189"/>
      <c r="M114" s="194"/>
      <c r="N114" s="195"/>
      <c r="O114" s="195"/>
      <c r="P114" s="196">
        <f>SUM(P115:P129)</f>
        <v>0</v>
      </c>
      <c r="Q114" s="195"/>
      <c r="R114" s="196">
        <f>SUM(R115:R129)</f>
        <v>1.6004734600000001</v>
      </c>
      <c r="S114" s="195"/>
      <c r="T114" s="197">
        <f>SUM(T115:T129)</f>
        <v>0</v>
      </c>
      <c r="AR114" s="190" t="s">
        <v>81</v>
      </c>
      <c r="AT114" s="198" t="s">
        <v>70</v>
      </c>
      <c r="AU114" s="198" t="s">
        <v>79</v>
      </c>
      <c r="AY114" s="190" t="s">
        <v>141</v>
      </c>
      <c r="BK114" s="199">
        <f>SUM(BK115:BK129)</f>
        <v>0</v>
      </c>
    </row>
    <row r="115" s="1" customFormat="1" ht="16.5" customHeight="1">
      <c r="B115" s="202"/>
      <c r="C115" s="203" t="s">
        <v>200</v>
      </c>
      <c r="D115" s="203" t="s">
        <v>144</v>
      </c>
      <c r="E115" s="204" t="s">
        <v>720</v>
      </c>
      <c r="F115" s="205" t="s">
        <v>721</v>
      </c>
      <c r="G115" s="206" t="s">
        <v>147</v>
      </c>
      <c r="H115" s="207">
        <v>200</v>
      </c>
      <c r="I115" s="208"/>
      <c r="J115" s="209">
        <f>ROUND(I115*H115,2)</f>
        <v>0</v>
      </c>
      <c r="K115" s="205" t="s">
        <v>467</v>
      </c>
      <c r="L115" s="47"/>
      <c r="M115" s="210" t="s">
        <v>5</v>
      </c>
      <c r="N115" s="211" t="s">
        <v>42</v>
      </c>
      <c r="O115" s="48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5" t="s">
        <v>215</v>
      </c>
      <c r="AT115" s="25" t="s">
        <v>144</v>
      </c>
      <c r="AU115" s="25" t="s">
        <v>81</v>
      </c>
      <c r="AY115" s="25" t="s">
        <v>141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5" t="s">
        <v>79</v>
      </c>
      <c r="BK115" s="214">
        <f>ROUND(I115*H115,2)</f>
        <v>0</v>
      </c>
      <c r="BL115" s="25" t="s">
        <v>215</v>
      </c>
      <c r="BM115" s="25" t="s">
        <v>722</v>
      </c>
    </row>
    <row r="116" s="11" customFormat="1">
      <c r="B116" s="215"/>
      <c r="D116" s="216" t="s">
        <v>179</v>
      </c>
      <c r="E116" s="217" t="s">
        <v>5</v>
      </c>
      <c r="F116" s="218" t="s">
        <v>723</v>
      </c>
      <c r="H116" s="219">
        <v>190.5</v>
      </c>
      <c r="I116" s="220"/>
      <c r="L116" s="215"/>
      <c r="M116" s="221"/>
      <c r="N116" s="222"/>
      <c r="O116" s="222"/>
      <c r="P116" s="222"/>
      <c r="Q116" s="222"/>
      <c r="R116" s="222"/>
      <c r="S116" s="222"/>
      <c r="T116" s="223"/>
      <c r="AT116" s="217" t="s">
        <v>179</v>
      </c>
      <c r="AU116" s="217" t="s">
        <v>81</v>
      </c>
      <c r="AV116" s="11" t="s">
        <v>81</v>
      </c>
      <c r="AW116" s="11" t="s">
        <v>35</v>
      </c>
      <c r="AX116" s="11" t="s">
        <v>71</v>
      </c>
      <c r="AY116" s="217" t="s">
        <v>141</v>
      </c>
    </row>
    <row r="117" s="11" customFormat="1">
      <c r="B117" s="215"/>
      <c r="D117" s="216" t="s">
        <v>179</v>
      </c>
      <c r="E117" s="217" t="s">
        <v>5</v>
      </c>
      <c r="F117" s="218" t="s">
        <v>724</v>
      </c>
      <c r="H117" s="219">
        <v>9.5</v>
      </c>
      <c r="I117" s="220"/>
      <c r="L117" s="215"/>
      <c r="M117" s="221"/>
      <c r="N117" s="222"/>
      <c r="O117" s="222"/>
      <c r="P117" s="222"/>
      <c r="Q117" s="222"/>
      <c r="R117" s="222"/>
      <c r="S117" s="222"/>
      <c r="T117" s="223"/>
      <c r="AT117" s="217" t="s">
        <v>179</v>
      </c>
      <c r="AU117" s="217" t="s">
        <v>81</v>
      </c>
      <c r="AV117" s="11" t="s">
        <v>81</v>
      </c>
      <c r="AW117" s="11" t="s">
        <v>35</v>
      </c>
      <c r="AX117" s="11" t="s">
        <v>71</v>
      </c>
      <c r="AY117" s="217" t="s">
        <v>141</v>
      </c>
    </row>
    <row r="118" s="12" customFormat="1">
      <c r="B118" s="224"/>
      <c r="D118" s="216" t="s">
        <v>179</v>
      </c>
      <c r="E118" s="225" t="s">
        <v>5</v>
      </c>
      <c r="F118" s="226" t="s">
        <v>187</v>
      </c>
      <c r="H118" s="227">
        <v>200</v>
      </c>
      <c r="I118" s="228"/>
      <c r="L118" s="224"/>
      <c r="M118" s="229"/>
      <c r="N118" s="230"/>
      <c r="O118" s="230"/>
      <c r="P118" s="230"/>
      <c r="Q118" s="230"/>
      <c r="R118" s="230"/>
      <c r="S118" s="230"/>
      <c r="T118" s="231"/>
      <c r="AT118" s="225" t="s">
        <v>179</v>
      </c>
      <c r="AU118" s="225" t="s">
        <v>81</v>
      </c>
      <c r="AV118" s="12" t="s">
        <v>149</v>
      </c>
      <c r="AW118" s="12" t="s">
        <v>35</v>
      </c>
      <c r="AX118" s="12" t="s">
        <v>79</v>
      </c>
      <c r="AY118" s="225" t="s">
        <v>141</v>
      </c>
    </row>
    <row r="119" s="1" customFormat="1" ht="16.5" customHeight="1">
      <c r="B119" s="202"/>
      <c r="C119" s="232" t="s">
        <v>205</v>
      </c>
      <c r="D119" s="232" t="s">
        <v>311</v>
      </c>
      <c r="E119" s="233" t="s">
        <v>725</v>
      </c>
      <c r="F119" s="234" t="s">
        <v>726</v>
      </c>
      <c r="G119" s="235" t="s">
        <v>177</v>
      </c>
      <c r="H119" s="236">
        <v>0.36599999999999999</v>
      </c>
      <c r="I119" s="237"/>
      <c r="J119" s="238">
        <f>ROUND(I119*H119,2)</f>
        <v>0</v>
      </c>
      <c r="K119" s="234" t="s">
        <v>467</v>
      </c>
      <c r="L119" s="239"/>
      <c r="M119" s="240" t="s">
        <v>5</v>
      </c>
      <c r="N119" s="241" t="s">
        <v>42</v>
      </c>
      <c r="O119" s="48"/>
      <c r="P119" s="212">
        <f>O119*H119</f>
        <v>0</v>
      </c>
      <c r="Q119" s="212">
        <v>0.75</v>
      </c>
      <c r="R119" s="212">
        <f>Q119*H119</f>
        <v>0.27449999999999997</v>
      </c>
      <c r="S119" s="212">
        <v>0</v>
      </c>
      <c r="T119" s="213">
        <f>S119*H119</f>
        <v>0</v>
      </c>
      <c r="AR119" s="25" t="s">
        <v>292</v>
      </c>
      <c r="AT119" s="25" t="s">
        <v>311</v>
      </c>
      <c r="AU119" s="25" t="s">
        <v>81</v>
      </c>
      <c r="AY119" s="25" t="s">
        <v>141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5" t="s">
        <v>79</v>
      </c>
      <c r="BK119" s="214">
        <f>ROUND(I119*H119,2)</f>
        <v>0</v>
      </c>
      <c r="BL119" s="25" t="s">
        <v>215</v>
      </c>
      <c r="BM119" s="25" t="s">
        <v>727</v>
      </c>
    </row>
    <row r="120" s="11" customFormat="1">
      <c r="B120" s="215"/>
      <c r="D120" s="216" t="s">
        <v>179</v>
      </c>
      <c r="E120" s="217" t="s">
        <v>5</v>
      </c>
      <c r="F120" s="218" t="s">
        <v>728</v>
      </c>
      <c r="H120" s="219">
        <v>0.33300000000000002</v>
      </c>
      <c r="I120" s="220"/>
      <c r="L120" s="215"/>
      <c r="M120" s="221"/>
      <c r="N120" s="222"/>
      <c r="O120" s="222"/>
      <c r="P120" s="222"/>
      <c r="Q120" s="222"/>
      <c r="R120" s="222"/>
      <c r="S120" s="222"/>
      <c r="T120" s="223"/>
      <c r="AT120" s="217" t="s">
        <v>179</v>
      </c>
      <c r="AU120" s="217" t="s">
        <v>81</v>
      </c>
      <c r="AV120" s="11" t="s">
        <v>81</v>
      </c>
      <c r="AW120" s="11" t="s">
        <v>35</v>
      </c>
      <c r="AX120" s="11" t="s">
        <v>79</v>
      </c>
      <c r="AY120" s="217" t="s">
        <v>141</v>
      </c>
    </row>
    <row r="121" s="11" customFormat="1">
      <c r="B121" s="215"/>
      <c r="D121" s="216" t="s">
        <v>179</v>
      </c>
      <c r="F121" s="218" t="s">
        <v>729</v>
      </c>
      <c r="H121" s="219">
        <v>0.36599999999999999</v>
      </c>
      <c r="I121" s="220"/>
      <c r="L121" s="215"/>
      <c r="M121" s="221"/>
      <c r="N121" s="222"/>
      <c r="O121" s="222"/>
      <c r="P121" s="222"/>
      <c r="Q121" s="222"/>
      <c r="R121" s="222"/>
      <c r="S121" s="222"/>
      <c r="T121" s="223"/>
      <c r="AT121" s="217" t="s">
        <v>179</v>
      </c>
      <c r="AU121" s="217" t="s">
        <v>81</v>
      </c>
      <c r="AV121" s="11" t="s">
        <v>81</v>
      </c>
      <c r="AW121" s="11" t="s">
        <v>6</v>
      </c>
      <c r="AX121" s="11" t="s">
        <v>79</v>
      </c>
      <c r="AY121" s="217" t="s">
        <v>141</v>
      </c>
    </row>
    <row r="122" s="1" customFormat="1" ht="16.5" customHeight="1">
      <c r="B122" s="202"/>
      <c r="C122" s="232" t="s">
        <v>11</v>
      </c>
      <c r="D122" s="232" t="s">
        <v>311</v>
      </c>
      <c r="E122" s="233" t="s">
        <v>730</v>
      </c>
      <c r="F122" s="234" t="s">
        <v>731</v>
      </c>
      <c r="G122" s="235" t="s">
        <v>177</v>
      </c>
      <c r="H122" s="236">
        <v>2.5150000000000001</v>
      </c>
      <c r="I122" s="237"/>
      <c r="J122" s="238">
        <f>ROUND(I122*H122,2)</f>
        <v>0</v>
      </c>
      <c r="K122" s="234" t="s">
        <v>467</v>
      </c>
      <c r="L122" s="239"/>
      <c r="M122" s="240" t="s">
        <v>5</v>
      </c>
      <c r="N122" s="241" t="s">
        <v>42</v>
      </c>
      <c r="O122" s="48"/>
      <c r="P122" s="212">
        <f>O122*H122</f>
        <v>0</v>
      </c>
      <c r="Q122" s="212">
        <v>0.5</v>
      </c>
      <c r="R122" s="212">
        <f>Q122*H122</f>
        <v>1.2575000000000001</v>
      </c>
      <c r="S122" s="212">
        <v>0</v>
      </c>
      <c r="T122" s="213">
        <f>S122*H122</f>
        <v>0</v>
      </c>
      <c r="AR122" s="25" t="s">
        <v>292</v>
      </c>
      <c r="AT122" s="25" t="s">
        <v>311</v>
      </c>
      <c r="AU122" s="25" t="s">
        <v>81</v>
      </c>
      <c r="AY122" s="25" t="s">
        <v>141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5" t="s">
        <v>79</v>
      </c>
      <c r="BK122" s="214">
        <f>ROUND(I122*H122,2)</f>
        <v>0</v>
      </c>
      <c r="BL122" s="25" t="s">
        <v>215</v>
      </c>
      <c r="BM122" s="25" t="s">
        <v>732</v>
      </c>
    </row>
    <row r="123" s="11" customFormat="1">
      <c r="B123" s="215"/>
      <c r="D123" s="216" t="s">
        <v>179</v>
      </c>
      <c r="E123" s="217" t="s">
        <v>5</v>
      </c>
      <c r="F123" s="218" t="s">
        <v>733</v>
      </c>
      <c r="H123" s="219">
        <v>2.286</v>
      </c>
      <c r="I123" s="220"/>
      <c r="L123" s="215"/>
      <c r="M123" s="221"/>
      <c r="N123" s="222"/>
      <c r="O123" s="222"/>
      <c r="P123" s="222"/>
      <c r="Q123" s="222"/>
      <c r="R123" s="222"/>
      <c r="S123" s="222"/>
      <c r="T123" s="223"/>
      <c r="AT123" s="217" t="s">
        <v>179</v>
      </c>
      <c r="AU123" s="217" t="s">
        <v>81</v>
      </c>
      <c r="AV123" s="11" t="s">
        <v>81</v>
      </c>
      <c r="AW123" s="11" t="s">
        <v>35</v>
      </c>
      <c r="AX123" s="11" t="s">
        <v>79</v>
      </c>
      <c r="AY123" s="217" t="s">
        <v>141</v>
      </c>
    </row>
    <row r="124" s="11" customFormat="1">
      <c r="B124" s="215"/>
      <c r="D124" s="216" t="s">
        <v>179</v>
      </c>
      <c r="F124" s="218" t="s">
        <v>734</v>
      </c>
      <c r="H124" s="219">
        <v>2.5150000000000001</v>
      </c>
      <c r="I124" s="220"/>
      <c r="L124" s="215"/>
      <c r="M124" s="221"/>
      <c r="N124" s="222"/>
      <c r="O124" s="222"/>
      <c r="P124" s="222"/>
      <c r="Q124" s="222"/>
      <c r="R124" s="222"/>
      <c r="S124" s="222"/>
      <c r="T124" s="223"/>
      <c r="AT124" s="217" t="s">
        <v>179</v>
      </c>
      <c r="AU124" s="217" t="s">
        <v>81</v>
      </c>
      <c r="AV124" s="11" t="s">
        <v>81</v>
      </c>
      <c r="AW124" s="11" t="s">
        <v>6</v>
      </c>
      <c r="AX124" s="11" t="s">
        <v>79</v>
      </c>
      <c r="AY124" s="217" t="s">
        <v>141</v>
      </c>
    </row>
    <row r="125" s="1" customFormat="1" ht="16.5" customHeight="1">
      <c r="B125" s="202"/>
      <c r="C125" s="203" t="s">
        <v>215</v>
      </c>
      <c r="D125" s="203" t="s">
        <v>144</v>
      </c>
      <c r="E125" s="204" t="s">
        <v>735</v>
      </c>
      <c r="F125" s="205" t="s">
        <v>736</v>
      </c>
      <c r="G125" s="206" t="s">
        <v>177</v>
      </c>
      <c r="H125" s="207">
        <v>2.8809999999999998</v>
      </c>
      <c r="I125" s="208"/>
      <c r="J125" s="209">
        <f>ROUND(I125*H125,2)</f>
        <v>0</v>
      </c>
      <c r="K125" s="205" t="s">
        <v>148</v>
      </c>
      <c r="L125" s="47"/>
      <c r="M125" s="210" t="s">
        <v>5</v>
      </c>
      <c r="N125" s="211" t="s">
        <v>42</v>
      </c>
      <c r="O125" s="48"/>
      <c r="P125" s="212">
        <f>O125*H125</f>
        <v>0</v>
      </c>
      <c r="Q125" s="212">
        <v>0.012659999999999999</v>
      </c>
      <c r="R125" s="212">
        <f>Q125*H125</f>
        <v>0.036473459999999992</v>
      </c>
      <c r="S125" s="212">
        <v>0</v>
      </c>
      <c r="T125" s="213">
        <f>S125*H125</f>
        <v>0</v>
      </c>
      <c r="AR125" s="25" t="s">
        <v>215</v>
      </c>
      <c r="AT125" s="25" t="s">
        <v>144</v>
      </c>
      <c r="AU125" s="25" t="s">
        <v>81</v>
      </c>
      <c r="AY125" s="25" t="s">
        <v>141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5" t="s">
        <v>79</v>
      </c>
      <c r="BK125" s="214">
        <f>ROUND(I125*H125,2)</f>
        <v>0</v>
      </c>
      <c r="BL125" s="25" t="s">
        <v>215</v>
      </c>
      <c r="BM125" s="25" t="s">
        <v>737</v>
      </c>
    </row>
    <row r="126" s="11" customFormat="1">
      <c r="B126" s="215"/>
      <c r="D126" s="216" t="s">
        <v>179</v>
      </c>
      <c r="E126" s="217" t="s">
        <v>5</v>
      </c>
      <c r="F126" s="218" t="s">
        <v>738</v>
      </c>
      <c r="H126" s="219">
        <v>2.8809999999999998</v>
      </c>
      <c r="I126" s="220"/>
      <c r="L126" s="215"/>
      <c r="M126" s="221"/>
      <c r="N126" s="222"/>
      <c r="O126" s="222"/>
      <c r="P126" s="222"/>
      <c r="Q126" s="222"/>
      <c r="R126" s="222"/>
      <c r="S126" s="222"/>
      <c r="T126" s="223"/>
      <c r="AT126" s="217" t="s">
        <v>179</v>
      </c>
      <c r="AU126" s="217" t="s">
        <v>81</v>
      </c>
      <c r="AV126" s="11" t="s">
        <v>81</v>
      </c>
      <c r="AW126" s="11" t="s">
        <v>35</v>
      </c>
      <c r="AX126" s="11" t="s">
        <v>79</v>
      </c>
      <c r="AY126" s="217" t="s">
        <v>141</v>
      </c>
    </row>
    <row r="127" s="1" customFormat="1" ht="16.5" customHeight="1">
      <c r="B127" s="202"/>
      <c r="C127" s="203" t="s">
        <v>219</v>
      </c>
      <c r="D127" s="203" t="s">
        <v>144</v>
      </c>
      <c r="E127" s="204" t="s">
        <v>739</v>
      </c>
      <c r="F127" s="205" t="s">
        <v>740</v>
      </c>
      <c r="G127" s="206" t="s">
        <v>147</v>
      </c>
      <c r="H127" s="207">
        <v>400</v>
      </c>
      <c r="I127" s="208"/>
      <c r="J127" s="209">
        <f>ROUND(I127*H127,2)</f>
        <v>0</v>
      </c>
      <c r="K127" s="205" t="s">
        <v>148</v>
      </c>
      <c r="L127" s="47"/>
      <c r="M127" s="210" t="s">
        <v>5</v>
      </c>
      <c r="N127" s="211" t="s">
        <v>42</v>
      </c>
      <c r="O127" s="48"/>
      <c r="P127" s="212">
        <f>O127*H127</f>
        <v>0</v>
      </c>
      <c r="Q127" s="212">
        <v>8.0000000000000007E-05</v>
      </c>
      <c r="R127" s="212">
        <f>Q127*H127</f>
        <v>0.032000000000000001</v>
      </c>
      <c r="S127" s="212">
        <v>0</v>
      </c>
      <c r="T127" s="213">
        <f>S127*H127</f>
        <v>0</v>
      </c>
      <c r="AR127" s="25" t="s">
        <v>215</v>
      </c>
      <c r="AT127" s="25" t="s">
        <v>144</v>
      </c>
      <c r="AU127" s="25" t="s">
        <v>81</v>
      </c>
      <c r="AY127" s="25" t="s">
        <v>141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5" t="s">
        <v>79</v>
      </c>
      <c r="BK127" s="214">
        <f>ROUND(I127*H127,2)</f>
        <v>0</v>
      </c>
      <c r="BL127" s="25" t="s">
        <v>215</v>
      </c>
      <c r="BM127" s="25" t="s">
        <v>741</v>
      </c>
    </row>
    <row r="128" s="11" customFormat="1">
      <c r="B128" s="215"/>
      <c r="D128" s="216" t="s">
        <v>179</v>
      </c>
      <c r="E128" s="217" t="s">
        <v>5</v>
      </c>
      <c r="F128" s="218" t="s">
        <v>742</v>
      </c>
      <c r="H128" s="219">
        <v>400</v>
      </c>
      <c r="I128" s="220"/>
      <c r="L128" s="215"/>
      <c r="M128" s="221"/>
      <c r="N128" s="222"/>
      <c r="O128" s="222"/>
      <c r="P128" s="222"/>
      <c r="Q128" s="222"/>
      <c r="R128" s="222"/>
      <c r="S128" s="222"/>
      <c r="T128" s="223"/>
      <c r="AT128" s="217" t="s">
        <v>179</v>
      </c>
      <c r="AU128" s="217" t="s">
        <v>81</v>
      </c>
      <c r="AV128" s="11" t="s">
        <v>81</v>
      </c>
      <c r="AW128" s="11" t="s">
        <v>35</v>
      </c>
      <c r="AX128" s="11" t="s">
        <v>79</v>
      </c>
      <c r="AY128" s="217" t="s">
        <v>141</v>
      </c>
    </row>
    <row r="129" s="1" customFormat="1" ht="16.5" customHeight="1">
      <c r="B129" s="202"/>
      <c r="C129" s="203" t="s">
        <v>224</v>
      </c>
      <c r="D129" s="203" t="s">
        <v>144</v>
      </c>
      <c r="E129" s="204" t="s">
        <v>743</v>
      </c>
      <c r="F129" s="205" t="s">
        <v>744</v>
      </c>
      <c r="G129" s="206" t="s">
        <v>551</v>
      </c>
      <c r="H129" s="253"/>
      <c r="I129" s="208"/>
      <c r="J129" s="209">
        <f>ROUND(I129*H129,2)</f>
        <v>0</v>
      </c>
      <c r="K129" s="205" t="s">
        <v>148</v>
      </c>
      <c r="L129" s="47"/>
      <c r="M129" s="210" t="s">
        <v>5</v>
      </c>
      <c r="N129" s="249" t="s">
        <v>42</v>
      </c>
      <c r="O129" s="250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AR129" s="25" t="s">
        <v>215</v>
      </c>
      <c r="AT129" s="25" t="s">
        <v>144</v>
      </c>
      <c r="AU129" s="25" t="s">
        <v>81</v>
      </c>
      <c r="AY129" s="25" t="s">
        <v>141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5" t="s">
        <v>79</v>
      </c>
      <c r="BK129" s="214">
        <f>ROUND(I129*H129,2)</f>
        <v>0</v>
      </c>
      <c r="BL129" s="25" t="s">
        <v>215</v>
      </c>
      <c r="BM129" s="25" t="s">
        <v>745</v>
      </c>
    </row>
    <row r="130" s="1" customFormat="1" ht="6.96" customHeight="1">
      <c r="B130" s="68"/>
      <c r="C130" s="69"/>
      <c r="D130" s="69"/>
      <c r="E130" s="69"/>
      <c r="F130" s="69"/>
      <c r="G130" s="69"/>
      <c r="H130" s="69"/>
      <c r="I130" s="153"/>
      <c r="J130" s="69"/>
      <c r="K130" s="69"/>
      <c r="L130" s="47"/>
    </row>
  </sheetData>
  <autoFilter ref="C81:K129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24"/>
      <c r="C1" s="124"/>
      <c r="D1" s="125" t="s">
        <v>1</v>
      </c>
      <c r="E1" s="124"/>
      <c r="F1" s="126" t="s">
        <v>100</v>
      </c>
      <c r="G1" s="126" t="s">
        <v>101</v>
      </c>
      <c r="H1" s="126"/>
      <c r="I1" s="127"/>
      <c r="J1" s="126" t="s">
        <v>102</v>
      </c>
      <c r="K1" s="125" t="s">
        <v>103</v>
      </c>
      <c r="L1" s="126" t="s">
        <v>104</v>
      </c>
      <c r="M1" s="126"/>
      <c r="N1" s="126"/>
      <c r="O1" s="126"/>
      <c r="P1" s="126"/>
      <c r="Q1" s="126"/>
      <c r="R1" s="126"/>
      <c r="S1" s="126"/>
      <c r="T1" s="126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90</v>
      </c>
    </row>
    <row r="3" ht="6.96" customHeight="1">
      <c r="B3" s="26"/>
      <c r="C3" s="27"/>
      <c r="D3" s="27"/>
      <c r="E3" s="27"/>
      <c r="F3" s="27"/>
      <c r="G3" s="27"/>
      <c r="H3" s="27"/>
      <c r="I3" s="128"/>
      <c r="J3" s="27"/>
      <c r="K3" s="28"/>
      <c r="AT3" s="25" t="s">
        <v>81</v>
      </c>
    </row>
    <row r="4" ht="36.96" customHeight="1">
      <c r="B4" s="29"/>
      <c r="C4" s="30"/>
      <c r="D4" s="31" t="s">
        <v>105</v>
      </c>
      <c r="E4" s="30"/>
      <c r="F4" s="30"/>
      <c r="G4" s="30"/>
      <c r="H4" s="30"/>
      <c r="I4" s="129"/>
      <c r="J4" s="30"/>
      <c r="K4" s="32"/>
      <c r="M4" s="33" t="s">
        <v>13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29"/>
      <c r="J5" s="30"/>
      <c r="K5" s="32"/>
    </row>
    <row r="6">
      <c r="B6" s="29"/>
      <c r="C6" s="30"/>
      <c r="D6" s="41" t="s">
        <v>19</v>
      </c>
      <c r="E6" s="30"/>
      <c r="F6" s="30"/>
      <c r="G6" s="30"/>
      <c r="H6" s="30"/>
      <c r="I6" s="129"/>
      <c r="J6" s="30"/>
      <c r="K6" s="32"/>
    </row>
    <row r="7" ht="16.5" customHeight="1">
      <c r="B7" s="29"/>
      <c r="C7" s="30"/>
      <c r="D7" s="30"/>
      <c r="E7" s="130" t="str">
        <f>'Rekapitulace stavby'!K6</f>
        <v>Park s přírodním dětským hřištěm - Jizbická</v>
      </c>
      <c r="F7" s="41"/>
      <c r="G7" s="41"/>
      <c r="H7" s="41"/>
      <c r="I7" s="129"/>
      <c r="J7" s="30"/>
      <c r="K7" s="32"/>
    </row>
    <row r="8" s="1" customFormat="1">
      <c r="B8" s="47"/>
      <c r="C8" s="48"/>
      <c r="D8" s="41" t="s">
        <v>106</v>
      </c>
      <c r="E8" s="48"/>
      <c r="F8" s="48"/>
      <c r="G8" s="48"/>
      <c r="H8" s="48"/>
      <c r="I8" s="131"/>
      <c r="J8" s="48"/>
      <c r="K8" s="52"/>
    </row>
    <row r="9" s="1" customFormat="1" ht="36.96" customHeight="1">
      <c r="B9" s="47"/>
      <c r="C9" s="48"/>
      <c r="D9" s="48"/>
      <c r="E9" s="132" t="s">
        <v>746</v>
      </c>
      <c r="F9" s="48"/>
      <c r="G9" s="48"/>
      <c r="H9" s="48"/>
      <c r="I9" s="131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31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5</v>
      </c>
      <c r="G11" s="48"/>
      <c r="H11" s="48"/>
      <c r="I11" s="133" t="s">
        <v>22</v>
      </c>
      <c r="J11" s="36" t="s">
        <v>5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33" t="s">
        <v>25</v>
      </c>
      <c r="J12" s="134" t="str">
        <f>'Rekapitulace stavby'!AN8</f>
        <v>24. 8. 2018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31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33" t="s">
        <v>28</v>
      </c>
      <c r="J14" s="36" t="s">
        <v>5</v>
      </c>
      <c r="K14" s="52"/>
    </row>
    <row r="15" s="1" customFormat="1" ht="18" customHeight="1">
      <c r="B15" s="47"/>
      <c r="C15" s="48"/>
      <c r="D15" s="48"/>
      <c r="E15" s="36" t="s">
        <v>108</v>
      </c>
      <c r="F15" s="48"/>
      <c r="G15" s="48"/>
      <c r="H15" s="48"/>
      <c r="I15" s="133" t="s">
        <v>30</v>
      </c>
      <c r="J15" s="36" t="s">
        <v>5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31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33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33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31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33" t="s">
        <v>28</v>
      </c>
      <c r="J20" s="36" t="s">
        <v>5</v>
      </c>
      <c r="K20" s="52"/>
    </row>
    <row r="21" s="1" customFormat="1" ht="18" customHeight="1">
      <c r="B21" s="47"/>
      <c r="C21" s="48"/>
      <c r="D21" s="48"/>
      <c r="E21" s="36" t="s">
        <v>34</v>
      </c>
      <c r="F21" s="48"/>
      <c r="G21" s="48"/>
      <c r="H21" s="48"/>
      <c r="I21" s="133" t="s">
        <v>30</v>
      </c>
      <c r="J21" s="36" t="s">
        <v>5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31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31"/>
      <c r="J23" s="48"/>
      <c r="K23" s="52"/>
    </row>
    <row r="24" s="6" customFormat="1" ht="16.5" customHeight="1">
      <c r="B24" s="135"/>
      <c r="C24" s="136"/>
      <c r="D24" s="136"/>
      <c r="E24" s="45" t="s">
        <v>5</v>
      </c>
      <c r="F24" s="45"/>
      <c r="G24" s="45"/>
      <c r="H24" s="45"/>
      <c r="I24" s="137"/>
      <c r="J24" s="136"/>
      <c r="K24" s="138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31"/>
      <c r="J25" s="48"/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9"/>
      <c r="J26" s="83"/>
      <c r="K26" s="140"/>
    </row>
    <row r="27" s="1" customFormat="1" ht="25.44" customHeight="1">
      <c r="B27" s="47"/>
      <c r="C27" s="48"/>
      <c r="D27" s="141" t="s">
        <v>37</v>
      </c>
      <c r="E27" s="48"/>
      <c r="F27" s="48"/>
      <c r="G27" s="48"/>
      <c r="H27" s="48"/>
      <c r="I27" s="131"/>
      <c r="J27" s="142">
        <f>ROUND(J84,2)</f>
        <v>0</v>
      </c>
      <c r="K27" s="52"/>
    </row>
    <row r="28" s="1" customFormat="1" ht="6.96" customHeight="1">
      <c r="B28" s="47"/>
      <c r="C28" s="48"/>
      <c r="D28" s="83"/>
      <c r="E28" s="83"/>
      <c r="F28" s="83"/>
      <c r="G28" s="83"/>
      <c r="H28" s="83"/>
      <c r="I28" s="139"/>
      <c r="J28" s="83"/>
      <c r="K28" s="140"/>
    </row>
    <row r="29" s="1" customFormat="1" ht="14.4" customHeight="1">
      <c r="B29" s="47"/>
      <c r="C29" s="48"/>
      <c r="D29" s="48"/>
      <c r="E29" s="48"/>
      <c r="F29" s="53" t="s">
        <v>39</v>
      </c>
      <c r="G29" s="48"/>
      <c r="H29" s="48"/>
      <c r="I29" s="143" t="s">
        <v>38</v>
      </c>
      <c r="J29" s="53" t="s">
        <v>40</v>
      </c>
      <c r="K29" s="52"/>
    </row>
    <row r="30" s="1" customFormat="1" ht="14.4" customHeight="1">
      <c r="B30" s="47"/>
      <c r="C30" s="48"/>
      <c r="D30" s="56" t="s">
        <v>41</v>
      </c>
      <c r="E30" s="56" t="s">
        <v>42</v>
      </c>
      <c r="F30" s="144">
        <f>ROUND(SUM(BE84:BE268), 2)</f>
        <v>0</v>
      </c>
      <c r="G30" s="48"/>
      <c r="H30" s="48"/>
      <c r="I30" s="145">
        <v>0.20999999999999999</v>
      </c>
      <c r="J30" s="144">
        <f>ROUND(ROUND((SUM(BE84:BE268)), 2)*I30, 2)</f>
        <v>0</v>
      </c>
      <c r="K30" s="52"/>
    </row>
    <row r="31" s="1" customFormat="1" ht="14.4" customHeight="1">
      <c r="B31" s="47"/>
      <c r="C31" s="48"/>
      <c r="D31" s="48"/>
      <c r="E31" s="56" t="s">
        <v>43</v>
      </c>
      <c r="F31" s="144">
        <f>ROUND(SUM(BF84:BF268), 2)</f>
        <v>0</v>
      </c>
      <c r="G31" s="48"/>
      <c r="H31" s="48"/>
      <c r="I31" s="145">
        <v>0.14999999999999999</v>
      </c>
      <c r="J31" s="144">
        <f>ROUND(ROUND((SUM(BF84:BF268)),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44</v>
      </c>
      <c r="F32" s="144">
        <f>ROUND(SUM(BG84:BG268), 2)</f>
        <v>0</v>
      </c>
      <c r="G32" s="48"/>
      <c r="H32" s="48"/>
      <c r="I32" s="145">
        <v>0.20999999999999999</v>
      </c>
      <c r="J32" s="144">
        <v>0</v>
      </c>
      <c r="K32" s="52"/>
    </row>
    <row r="33" hidden="1" s="1" customFormat="1" ht="14.4" customHeight="1">
      <c r="B33" s="47"/>
      <c r="C33" s="48"/>
      <c r="D33" s="48"/>
      <c r="E33" s="56" t="s">
        <v>45</v>
      </c>
      <c r="F33" s="144">
        <f>ROUND(SUM(BH84:BH268), 2)</f>
        <v>0</v>
      </c>
      <c r="G33" s="48"/>
      <c r="H33" s="48"/>
      <c r="I33" s="145">
        <v>0.14999999999999999</v>
      </c>
      <c r="J33" s="144"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44">
        <f>ROUND(SUM(BI84:BI268), 2)</f>
        <v>0</v>
      </c>
      <c r="G34" s="48"/>
      <c r="H34" s="48"/>
      <c r="I34" s="145">
        <v>0</v>
      </c>
      <c r="J34" s="144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31"/>
      <c r="J35" s="48"/>
      <c r="K35" s="52"/>
    </row>
    <row r="36" s="1" customFormat="1" ht="25.44" customHeight="1">
      <c r="B36" s="47"/>
      <c r="C36" s="146"/>
      <c r="D36" s="147" t="s">
        <v>47</v>
      </c>
      <c r="E36" s="89"/>
      <c r="F36" s="89"/>
      <c r="G36" s="148" t="s">
        <v>48</v>
      </c>
      <c r="H36" s="149" t="s">
        <v>49</v>
      </c>
      <c r="I36" s="150"/>
      <c r="J36" s="151">
        <f>SUM(J27:J34)</f>
        <v>0</v>
      </c>
      <c r="K36" s="152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53"/>
      <c r="J37" s="69"/>
      <c r="K37" s="70"/>
    </row>
    <row r="41" s="1" customFormat="1" ht="6.96" customHeight="1">
      <c r="B41" s="71"/>
      <c r="C41" s="72"/>
      <c r="D41" s="72"/>
      <c r="E41" s="72"/>
      <c r="F41" s="72"/>
      <c r="G41" s="72"/>
      <c r="H41" s="72"/>
      <c r="I41" s="154"/>
      <c r="J41" s="72"/>
      <c r="K41" s="155"/>
    </row>
    <row r="42" s="1" customFormat="1" ht="36.96" customHeight="1">
      <c r="B42" s="47"/>
      <c r="C42" s="31" t="s">
        <v>109</v>
      </c>
      <c r="D42" s="48"/>
      <c r="E42" s="48"/>
      <c r="F42" s="48"/>
      <c r="G42" s="48"/>
      <c r="H42" s="48"/>
      <c r="I42" s="131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31"/>
      <c r="J43" s="48"/>
      <c r="K43" s="52"/>
    </row>
    <row r="44" s="1" customFormat="1" ht="14.4" customHeight="1">
      <c r="B44" s="47"/>
      <c r="C44" s="41" t="s">
        <v>19</v>
      </c>
      <c r="D44" s="48"/>
      <c r="E44" s="48"/>
      <c r="F44" s="48"/>
      <c r="G44" s="48"/>
      <c r="H44" s="48"/>
      <c r="I44" s="131"/>
      <c r="J44" s="48"/>
      <c r="K44" s="52"/>
    </row>
    <row r="45" s="1" customFormat="1" ht="16.5" customHeight="1">
      <c r="B45" s="47"/>
      <c r="C45" s="48"/>
      <c r="D45" s="48"/>
      <c r="E45" s="130" t="str">
        <f>E7</f>
        <v>Park s přírodním dětským hřištěm - Jizbická</v>
      </c>
      <c r="F45" s="41"/>
      <c r="G45" s="41"/>
      <c r="H45" s="41"/>
      <c r="I45" s="131"/>
      <c r="J45" s="48"/>
      <c r="K45" s="52"/>
    </row>
    <row r="46" s="1" customFormat="1" ht="14.4" customHeight="1">
      <c r="B46" s="47"/>
      <c r="C46" s="41" t="s">
        <v>106</v>
      </c>
      <c r="D46" s="48"/>
      <c r="E46" s="48"/>
      <c r="F46" s="48"/>
      <c r="G46" s="48"/>
      <c r="H46" s="48"/>
      <c r="I46" s="131"/>
      <c r="J46" s="48"/>
      <c r="K46" s="52"/>
    </row>
    <row r="47" s="1" customFormat="1" ht="17.25" customHeight="1">
      <c r="B47" s="47"/>
      <c r="C47" s="48"/>
      <c r="D47" s="48"/>
      <c r="E47" s="132" t="str">
        <f>E9</f>
        <v>D04 - Krajinářské úpravy</v>
      </c>
      <c r="F47" s="48"/>
      <c r="G47" s="48"/>
      <c r="H47" s="48"/>
      <c r="I47" s="131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31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Praha 20 Horní Počernice</v>
      </c>
      <c r="G49" s="48"/>
      <c r="H49" s="48"/>
      <c r="I49" s="133" t="s">
        <v>25</v>
      </c>
      <c r="J49" s="134" t="str">
        <f>IF(J12="","",J12)</f>
        <v>24. 8. 2018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31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Městská část Praha 9 Horní Počernice</v>
      </c>
      <c r="G51" s="48"/>
      <c r="H51" s="48"/>
      <c r="I51" s="133" t="s">
        <v>33</v>
      </c>
      <c r="J51" s="45" t="str">
        <f>E21</f>
        <v>terra florida v.o.s.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31"/>
      <c r="J52" s="156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31"/>
      <c r="J53" s="48"/>
      <c r="K53" s="52"/>
    </row>
    <row r="54" s="1" customFormat="1" ht="29.28" customHeight="1">
      <c r="B54" s="47"/>
      <c r="C54" s="157" t="s">
        <v>110</v>
      </c>
      <c r="D54" s="146"/>
      <c r="E54" s="146"/>
      <c r="F54" s="146"/>
      <c r="G54" s="146"/>
      <c r="H54" s="146"/>
      <c r="I54" s="158"/>
      <c r="J54" s="159" t="s">
        <v>111</v>
      </c>
      <c r="K54" s="160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31"/>
      <c r="J55" s="48"/>
      <c r="K55" s="52"/>
    </row>
    <row r="56" s="1" customFormat="1" ht="29.28" customHeight="1">
      <c r="B56" s="47"/>
      <c r="C56" s="161" t="s">
        <v>112</v>
      </c>
      <c r="D56" s="48"/>
      <c r="E56" s="48"/>
      <c r="F56" s="48"/>
      <c r="G56" s="48"/>
      <c r="H56" s="48"/>
      <c r="I56" s="131"/>
      <c r="J56" s="142">
        <f>J84</f>
        <v>0</v>
      </c>
      <c r="K56" s="52"/>
      <c r="AU56" s="25" t="s">
        <v>113</v>
      </c>
    </row>
    <row r="57" s="7" customFormat="1" ht="24.96" customHeight="1">
      <c r="B57" s="162"/>
      <c r="C57" s="163"/>
      <c r="D57" s="164" t="s">
        <v>747</v>
      </c>
      <c r="E57" s="165"/>
      <c r="F57" s="165"/>
      <c r="G57" s="165"/>
      <c r="H57" s="165"/>
      <c r="I57" s="166"/>
      <c r="J57" s="167">
        <f>J85</f>
        <v>0</v>
      </c>
      <c r="K57" s="168"/>
    </row>
    <row r="58" s="8" customFormat="1" ht="19.92" customHeight="1">
      <c r="B58" s="169"/>
      <c r="C58" s="170"/>
      <c r="D58" s="171" t="s">
        <v>748</v>
      </c>
      <c r="E58" s="172"/>
      <c r="F58" s="172"/>
      <c r="G58" s="172"/>
      <c r="H58" s="172"/>
      <c r="I58" s="173"/>
      <c r="J58" s="174">
        <f>J86</f>
        <v>0</v>
      </c>
      <c r="K58" s="175"/>
    </row>
    <row r="59" s="8" customFormat="1" ht="19.92" customHeight="1">
      <c r="B59" s="169"/>
      <c r="C59" s="170"/>
      <c r="D59" s="171" t="s">
        <v>749</v>
      </c>
      <c r="E59" s="172"/>
      <c r="F59" s="172"/>
      <c r="G59" s="172"/>
      <c r="H59" s="172"/>
      <c r="I59" s="173"/>
      <c r="J59" s="174">
        <f>J100</f>
        <v>0</v>
      </c>
      <c r="K59" s="175"/>
    </row>
    <row r="60" s="8" customFormat="1" ht="19.92" customHeight="1">
      <c r="B60" s="169"/>
      <c r="C60" s="170"/>
      <c r="D60" s="171" t="s">
        <v>750</v>
      </c>
      <c r="E60" s="172"/>
      <c r="F60" s="172"/>
      <c r="G60" s="172"/>
      <c r="H60" s="172"/>
      <c r="I60" s="173"/>
      <c r="J60" s="174">
        <f>J130</f>
        <v>0</v>
      </c>
      <c r="K60" s="175"/>
    </row>
    <row r="61" s="8" customFormat="1" ht="19.92" customHeight="1">
      <c r="B61" s="169"/>
      <c r="C61" s="170"/>
      <c r="D61" s="171" t="s">
        <v>751</v>
      </c>
      <c r="E61" s="172"/>
      <c r="F61" s="172"/>
      <c r="G61" s="172"/>
      <c r="H61" s="172"/>
      <c r="I61" s="173"/>
      <c r="J61" s="174">
        <f>J146</f>
        <v>0</v>
      </c>
      <c r="K61" s="175"/>
    </row>
    <row r="62" s="8" customFormat="1" ht="19.92" customHeight="1">
      <c r="B62" s="169"/>
      <c r="C62" s="170"/>
      <c r="D62" s="171" t="s">
        <v>752</v>
      </c>
      <c r="E62" s="172"/>
      <c r="F62" s="172"/>
      <c r="G62" s="172"/>
      <c r="H62" s="172"/>
      <c r="I62" s="173"/>
      <c r="J62" s="174">
        <f>J212</f>
        <v>0</v>
      </c>
      <c r="K62" s="175"/>
    </row>
    <row r="63" s="8" customFormat="1" ht="19.92" customHeight="1">
      <c r="B63" s="169"/>
      <c r="C63" s="170"/>
      <c r="D63" s="171" t="s">
        <v>753</v>
      </c>
      <c r="E63" s="172"/>
      <c r="F63" s="172"/>
      <c r="G63" s="172"/>
      <c r="H63" s="172"/>
      <c r="I63" s="173"/>
      <c r="J63" s="174">
        <f>J223</f>
        <v>0</v>
      </c>
      <c r="K63" s="175"/>
    </row>
    <row r="64" s="8" customFormat="1" ht="19.92" customHeight="1">
      <c r="B64" s="169"/>
      <c r="C64" s="170"/>
      <c r="D64" s="171" t="s">
        <v>754</v>
      </c>
      <c r="E64" s="172"/>
      <c r="F64" s="172"/>
      <c r="G64" s="172"/>
      <c r="H64" s="172"/>
      <c r="I64" s="173"/>
      <c r="J64" s="174">
        <f>J252</f>
        <v>0</v>
      </c>
      <c r="K64" s="175"/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31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53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54"/>
      <c r="J70" s="72"/>
      <c r="K70" s="72"/>
      <c r="L70" s="47"/>
    </row>
    <row r="71" s="1" customFormat="1" ht="36.96" customHeight="1">
      <c r="B71" s="47"/>
      <c r="C71" s="73" t="s">
        <v>126</v>
      </c>
      <c r="I71" s="176"/>
      <c r="L71" s="47"/>
    </row>
    <row r="72" s="1" customFormat="1" ht="6.96" customHeight="1">
      <c r="B72" s="47"/>
      <c r="I72" s="176"/>
      <c r="L72" s="47"/>
    </row>
    <row r="73" s="1" customFormat="1" ht="14.4" customHeight="1">
      <c r="B73" s="47"/>
      <c r="C73" s="75" t="s">
        <v>19</v>
      </c>
      <c r="I73" s="176"/>
      <c r="L73" s="47"/>
    </row>
    <row r="74" s="1" customFormat="1" ht="16.5" customHeight="1">
      <c r="B74" s="47"/>
      <c r="E74" s="177" t="str">
        <f>E7</f>
        <v>Park s přírodním dětským hřištěm - Jizbická</v>
      </c>
      <c r="F74" s="75"/>
      <c r="G74" s="75"/>
      <c r="H74" s="75"/>
      <c r="I74" s="176"/>
      <c r="L74" s="47"/>
    </row>
    <row r="75" s="1" customFormat="1" ht="14.4" customHeight="1">
      <c r="B75" s="47"/>
      <c r="C75" s="75" t="s">
        <v>106</v>
      </c>
      <c r="I75" s="176"/>
      <c r="L75" s="47"/>
    </row>
    <row r="76" s="1" customFormat="1" ht="17.25" customHeight="1">
      <c r="B76" s="47"/>
      <c r="E76" s="78" t="str">
        <f>E9</f>
        <v>D04 - Krajinářské úpravy</v>
      </c>
      <c r="F76" s="1"/>
      <c r="G76" s="1"/>
      <c r="H76" s="1"/>
      <c r="I76" s="176"/>
      <c r="L76" s="47"/>
    </row>
    <row r="77" s="1" customFormat="1" ht="6.96" customHeight="1">
      <c r="B77" s="47"/>
      <c r="I77" s="176"/>
      <c r="L77" s="47"/>
    </row>
    <row r="78" s="1" customFormat="1" ht="18" customHeight="1">
      <c r="B78" s="47"/>
      <c r="C78" s="75" t="s">
        <v>23</v>
      </c>
      <c r="F78" s="178" t="str">
        <f>F12</f>
        <v>Praha 20 Horní Počernice</v>
      </c>
      <c r="I78" s="179" t="s">
        <v>25</v>
      </c>
      <c r="J78" s="80" t="str">
        <f>IF(J12="","",J12)</f>
        <v>24. 8. 2018</v>
      </c>
      <c r="L78" s="47"/>
    </row>
    <row r="79" s="1" customFormat="1" ht="6.96" customHeight="1">
      <c r="B79" s="47"/>
      <c r="I79" s="176"/>
      <c r="L79" s="47"/>
    </row>
    <row r="80" s="1" customFormat="1">
      <c r="B80" s="47"/>
      <c r="C80" s="75" t="s">
        <v>27</v>
      </c>
      <c r="F80" s="178" t="str">
        <f>E15</f>
        <v>Městská část Praha 9 Horní Počernice</v>
      </c>
      <c r="I80" s="179" t="s">
        <v>33</v>
      </c>
      <c r="J80" s="178" t="str">
        <f>E21</f>
        <v>terra florida v.o.s.</v>
      </c>
      <c r="L80" s="47"/>
    </row>
    <row r="81" s="1" customFormat="1" ht="14.4" customHeight="1">
      <c r="B81" s="47"/>
      <c r="C81" s="75" t="s">
        <v>31</v>
      </c>
      <c r="F81" s="178" t="str">
        <f>IF(E18="","",E18)</f>
        <v/>
      </c>
      <c r="I81" s="176"/>
      <c r="L81" s="47"/>
    </row>
    <row r="82" s="1" customFormat="1" ht="10.32" customHeight="1">
      <c r="B82" s="47"/>
      <c r="I82" s="176"/>
      <c r="L82" s="47"/>
    </row>
    <row r="83" s="9" customFormat="1" ht="29.28" customHeight="1">
      <c r="B83" s="180"/>
      <c r="C83" s="181" t="s">
        <v>127</v>
      </c>
      <c r="D83" s="182" t="s">
        <v>56</v>
      </c>
      <c r="E83" s="182" t="s">
        <v>52</v>
      </c>
      <c r="F83" s="182" t="s">
        <v>128</v>
      </c>
      <c r="G83" s="182" t="s">
        <v>129</v>
      </c>
      <c r="H83" s="182" t="s">
        <v>130</v>
      </c>
      <c r="I83" s="183" t="s">
        <v>131</v>
      </c>
      <c r="J83" s="182" t="s">
        <v>111</v>
      </c>
      <c r="K83" s="184" t="s">
        <v>132</v>
      </c>
      <c r="L83" s="180"/>
      <c r="M83" s="93" t="s">
        <v>133</v>
      </c>
      <c r="N83" s="94" t="s">
        <v>41</v>
      </c>
      <c r="O83" s="94" t="s">
        <v>134</v>
      </c>
      <c r="P83" s="94" t="s">
        <v>135</v>
      </c>
      <c r="Q83" s="94" t="s">
        <v>136</v>
      </c>
      <c r="R83" s="94" t="s">
        <v>137</v>
      </c>
      <c r="S83" s="94" t="s">
        <v>138</v>
      </c>
      <c r="T83" s="95" t="s">
        <v>139</v>
      </c>
    </row>
    <row r="84" s="1" customFormat="1" ht="29.28" customHeight="1">
      <c r="B84" s="47"/>
      <c r="C84" s="97" t="s">
        <v>112</v>
      </c>
      <c r="I84" s="176"/>
      <c r="J84" s="185">
        <f>BK84</f>
        <v>0</v>
      </c>
      <c r="L84" s="47"/>
      <c r="M84" s="96"/>
      <c r="N84" s="83"/>
      <c r="O84" s="83"/>
      <c r="P84" s="186">
        <f>P85</f>
        <v>0</v>
      </c>
      <c r="Q84" s="83"/>
      <c r="R84" s="186">
        <f>R85</f>
        <v>360.83132499999999</v>
      </c>
      <c r="S84" s="83"/>
      <c r="T84" s="187">
        <f>T85</f>
        <v>0</v>
      </c>
      <c r="AT84" s="25" t="s">
        <v>70</v>
      </c>
      <c r="AU84" s="25" t="s">
        <v>113</v>
      </c>
      <c r="BK84" s="188">
        <f>BK85</f>
        <v>0</v>
      </c>
    </row>
    <row r="85" s="10" customFormat="1" ht="37.44001" customHeight="1">
      <c r="B85" s="189"/>
      <c r="D85" s="190" t="s">
        <v>70</v>
      </c>
      <c r="E85" s="191" t="s">
        <v>140</v>
      </c>
      <c r="F85" s="191" t="s">
        <v>89</v>
      </c>
      <c r="I85" s="192"/>
      <c r="J85" s="193">
        <f>BK85</f>
        <v>0</v>
      </c>
      <c r="L85" s="189"/>
      <c r="M85" s="194"/>
      <c r="N85" s="195"/>
      <c r="O85" s="195"/>
      <c r="P85" s="196">
        <f>P86+P100+P130+P146+P212+P223+P252</f>
        <v>0</v>
      </c>
      <c r="Q85" s="195"/>
      <c r="R85" s="196">
        <f>R86+R100+R130+R146+R212+R223+R252</f>
        <v>360.83132499999999</v>
      </c>
      <c r="S85" s="195"/>
      <c r="T85" s="197">
        <f>T86+T100+T130+T146+T212+T223+T252</f>
        <v>0</v>
      </c>
      <c r="AR85" s="190" t="s">
        <v>79</v>
      </c>
      <c r="AT85" s="198" t="s">
        <v>70</v>
      </c>
      <c r="AU85" s="198" t="s">
        <v>71</v>
      </c>
      <c r="AY85" s="190" t="s">
        <v>141</v>
      </c>
      <c r="BK85" s="199">
        <f>BK86+BK100+BK130+BK146+BK212+BK223+BK252</f>
        <v>0</v>
      </c>
    </row>
    <row r="86" s="10" customFormat="1" ht="19.92" customHeight="1">
      <c r="B86" s="189"/>
      <c r="D86" s="190" t="s">
        <v>70</v>
      </c>
      <c r="E86" s="200" t="s">
        <v>755</v>
      </c>
      <c r="F86" s="200" t="s">
        <v>756</v>
      </c>
      <c r="I86" s="192"/>
      <c r="J86" s="201">
        <f>BK86</f>
        <v>0</v>
      </c>
      <c r="L86" s="189"/>
      <c r="M86" s="194"/>
      <c r="N86" s="195"/>
      <c r="O86" s="195"/>
      <c r="P86" s="196">
        <f>SUM(P87:P99)</f>
        <v>0</v>
      </c>
      <c r="Q86" s="195"/>
      <c r="R86" s="196">
        <f>SUM(R87:R99)</f>
        <v>0</v>
      </c>
      <c r="S86" s="195"/>
      <c r="T86" s="197">
        <f>SUM(T87:T99)</f>
        <v>0</v>
      </c>
      <c r="AR86" s="190" t="s">
        <v>79</v>
      </c>
      <c r="AT86" s="198" t="s">
        <v>70</v>
      </c>
      <c r="AU86" s="198" t="s">
        <v>79</v>
      </c>
      <c r="AY86" s="190" t="s">
        <v>141</v>
      </c>
      <c r="BK86" s="199">
        <f>SUM(BK87:BK99)</f>
        <v>0</v>
      </c>
    </row>
    <row r="87" s="1" customFormat="1" ht="16.5" customHeight="1">
      <c r="B87" s="202"/>
      <c r="C87" s="203" t="s">
        <v>79</v>
      </c>
      <c r="D87" s="203" t="s">
        <v>144</v>
      </c>
      <c r="E87" s="204" t="s">
        <v>757</v>
      </c>
      <c r="F87" s="205" t="s">
        <v>758</v>
      </c>
      <c r="G87" s="206" t="s">
        <v>177</v>
      </c>
      <c r="H87" s="207">
        <v>573</v>
      </c>
      <c r="I87" s="208"/>
      <c r="J87" s="209">
        <f>ROUND(I87*H87,2)</f>
        <v>0</v>
      </c>
      <c r="K87" s="205" t="s">
        <v>148</v>
      </c>
      <c r="L87" s="47"/>
      <c r="M87" s="210" t="s">
        <v>5</v>
      </c>
      <c r="N87" s="211" t="s">
        <v>42</v>
      </c>
      <c r="O87" s="48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5" t="s">
        <v>149</v>
      </c>
      <c r="AT87" s="25" t="s">
        <v>144</v>
      </c>
      <c r="AU87" s="25" t="s">
        <v>81</v>
      </c>
      <c r="AY87" s="25" t="s">
        <v>141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5" t="s">
        <v>79</v>
      </c>
      <c r="BK87" s="214">
        <f>ROUND(I87*H87,2)</f>
        <v>0</v>
      </c>
      <c r="BL87" s="25" t="s">
        <v>149</v>
      </c>
      <c r="BM87" s="25" t="s">
        <v>759</v>
      </c>
    </row>
    <row r="88" s="1" customFormat="1">
      <c r="B88" s="47"/>
      <c r="D88" s="216" t="s">
        <v>657</v>
      </c>
      <c r="F88" s="254" t="s">
        <v>760</v>
      </c>
      <c r="I88" s="176"/>
      <c r="L88" s="47"/>
      <c r="M88" s="255"/>
      <c r="N88" s="48"/>
      <c r="O88" s="48"/>
      <c r="P88" s="48"/>
      <c r="Q88" s="48"/>
      <c r="R88" s="48"/>
      <c r="S88" s="48"/>
      <c r="T88" s="86"/>
      <c r="AT88" s="25" t="s">
        <v>657</v>
      </c>
      <c r="AU88" s="25" t="s">
        <v>81</v>
      </c>
    </row>
    <row r="89" s="1" customFormat="1" ht="16.5" customHeight="1">
      <c r="B89" s="202"/>
      <c r="C89" s="203" t="s">
        <v>81</v>
      </c>
      <c r="D89" s="203" t="s">
        <v>144</v>
      </c>
      <c r="E89" s="204" t="s">
        <v>761</v>
      </c>
      <c r="F89" s="205" t="s">
        <v>762</v>
      </c>
      <c r="G89" s="206" t="s">
        <v>177</v>
      </c>
      <c r="H89" s="207">
        <v>50</v>
      </c>
      <c r="I89" s="208"/>
      <c r="J89" s="209">
        <f>ROUND(I89*H89,2)</f>
        <v>0</v>
      </c>
      <c r="K89" s="205" t="s">
        <v>467</v>
      </c>
      <c r="L89" s="47"/>
      <c r="M89" s="210" t="s">
        <v>5</v>
      </c>
      <c r="N89" s="211" t="s">
        <v>42</v>
      </c>
      <c r="O89" s="48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5" t="s">
        <v>149</v>
      </c>
      <c r="AT89" s="25" t="s">
        <v>144</v>
      </c>
      <c r="AU89" s="25" t="s">
        <v>81</v>
      </c>
      <c r="AY89" s="25" t="s">
        <v>141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5" t="s">
        <v>79</v>
      </c>
      <c r="BK89" s="214">
        <f>ROUND(I89*H89,2)</f>
        <v>0</v>
      </c>
      <c r="BL89" s="25" t="s">
        <v>149</v>
      </c>
      <c r="BM89" s="25" t="s">
        <v>763</v>
      </c>
    </row>
    <row r="90" s="1" customFormat="1" ht="16.5" customHeight="1">
      <c r="B90" s="202"/>
      <c r="C90" s="203" t="s">
        <v>150</v>
      </c>
      <c r="D90" s="203" t="s">
        <v>144</v>
      </c>
      <c r="E90" s="204" t="s">
        <v>764</v>
      </c>
      <c r="F90" s="205" t="s">
        <v>765</v>
      </c>
      <c r="G90" s="206" t="s">
        <v>177</v>
      </c>
      <c r="H90" s="207">
        <v>340</v>
      </c>
      <c r="I90" s="208"/>
      <c r="J90" s="209">
        <f>ROUND(I90*H90,2)</f>
        <v>0</v>
      </c>
      <c r="K90" s="205" t="s">
        <v>148</v>
      </c>
      <c r="L90" s="47"/>
      <c r="M90" s="210" t="s">
        <v>5</v>
      </c>
      <c r="N90" s="211" t="s">
        <v>42</v>
      </c>
      <c r="O90" s="48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5" t="s">
        <v>149</v>
      </c>
      <c r="AT90" s="25" t="s">
        <v>144</v>
      </c>
      <c r="AU90" s="25" t="s">
        <v>81</v>
      </c>
      <c r="AY90" s="25" t="s">
        <v>141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5" t="s">
        <v>79</v>
      </c>
      <c r="BK90" s="214">
        <f>ROUND(I90*H90,2)</f>
        <v>0</v>
      </c>
      <c r="BL90" s="25" t="s">
        <v>149</v>
      </c>
      <c r="BM90" s="25" t="s">
        <v>766</v>
      </c>
    </row>
    <row r="91" s="1" customFormat="1">
      <c r="B91" s="47"/>
      <c r="D91" s="216" t="s">
        <v>657</v>
      </c>
      <c r="F91" s="254" t="s">
        <v>767</v>
      </c>
      <c r="I91" s="176"/>
      <c r="L91" s="47"/>
      <c r="M91" s="255"/>
      <c r="N91" s="48"/>
      <c r="O91" s="48"/>
      <c r="P91" s="48"/>
      <c r="Q91" s="48"/>
      <c r="R91" s="48"/>
      <c r="S91" s="48"/>
      <c r="T91" s="86"/>
      <c r="AT91" s="25" t="s">
        <v>657</v>
      </c>
      <c r="AU91" s="25" t="s">
        <v>81</v>
      </c>
    </row>
    <row r="92" s="1" customFormat="1" ht="16.5" customHeight="1">
      <c r="B92" s="202"/>
      <c r="C92" s="203" t="s">
        <v>149</v>
      </c>
      <c r="D92" s="203" t="s">
        <v>144</v>
      </c>
      <c r="E92" s="204" t="s">
        <v>210</v>
      </c>
      <c r="F92" s="205" t="s">
        <v>211</v>
      </c>
      <c r="G92" s="206" t="s">
        <v>177</v>
      </c>
      <c r="H92" s="207">
        <v>233</v>
      </c>
      <c r="I92" s="208"/>
      <c r="J92" s="209">
        <f>ROUND(I92*H92,2)</f>
        <v>0</v>
      </c>
      <c r="K92" s="205" t="s">
        <v>148</v>
      </c>
      <c r="L92" s="47"/>
      <c r="M92" s="210" t="s">
        <v>5</v>
      </c>
      <c r="N92" s="211" t="s">
        <v>42</v>
      </c>
      <c r="O92" s="48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25" t="s">
        <v>149</v>
      </c>
      <c r="AT92" s="25" t="s">
        <v>144</v>
      </c>
      <c r="AU92" s="25" t="s">
        <v>81</v>
      </c>
      <c r="AY92" s="25" t="s">
        <v>141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5" t="s">
        <v>79</v>
      </c>
      <c r="BK92" s="214">
        <f>ROUND(I92*H92,2)</f>
        <v>0</v>
      </c>
      <c r="BL92" s="25" t="s">
        <v>149</v>
      </c>
      <c r="BM92" s="25" t="s">
        <v>768</v>
      </c>
    </row>
    <row r="93" s="11" customFormat="1">
      <c r="B93" s="215"/>
      <c r="D93" s="216" t="s">
        <v>179</v>
      </c>
      <c r="E93" s="217" t="s">
        <v>5</v>
      </c>
      <c r="F93" s="218" t="s">
        <v>769</v>
      </c>
      <c r="H93" s="219">
        <v>233</v>
      </c>
      <c r="I93" s="220"/>
      <c r="L93" s="215"/>
      <c r="M93" s="221"/>
      <c r="N93" s="222"/>
      <c r="O93" s="222"/>
      <c r="P93" s="222"/>
      <c r="Q93" s="222"/>
      <c r="R93" s="222"/>
      <c r="S93" s="222"/>
      <c r="T93" s="223"/>
      <c r="AT93" s="217" t="s">
        <v>179</v>
      </c>
      <c r="AU93" s="217" t="s">
        <v>81</v>
      </c>
      <c r="AV93" s="11" t="s">
        <v>81</v>
      </c>
      <c r="AW93" s="11" t="s">
        <v>35</v>
      </c>
      <c r="AX93" s="11" t="s">
        <v>79</v>
      </c>
      <c r="AY93" s="217" t="s">
        <v>141</v>
      </c>
    </row>
    <row r="94" s="1" customFormat="1" ht="16.5" customHeight="1">
      <c r="B94" s="202"/>
      <c r="C94" s="203" t="s">
        <v>161</v>
      </c>
      <c r="D94" s="203" t="s">
        <v>144</v>
      </c>
      <c r="E94" s="204" t="s">
        <v>225</v>
      </c>
      <c r="F94" s="205" t="s">
        <v>226</v>
      </c>
      <c r="G94" s="206" t="s">
        <v>177</v>
      </c>
      <c r="H94" s="207">
        <v>233</v>
      </c>
      <c r="I94" s="208"/>
      <c r="J94" s="209">
        <f>ROUND(I94*H94,2)</f>
        <v>0</v>
      </c>
      <c r="K94" s="205" t="s">
        <v>148</v>
      </c>
      <c r="L94" s="47"/>
      <c r="M94" s="210" t="s">
        <v>5</v>
      </c>
      <c r="N94" s="211" t="s">
        <v>42</v>
      </c>
      <c r="O94" s="48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5" t="s">
        <v>149</v>
      </c>
      <c r="AT94" s="25" t="s">
        <v>144</v>
      </c>
      <c r="AU94" s="25" t="s">
        <v>81</v>
      </c>
      <c r="AY94" s="25" t="s">
        <v>141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5" t="s">
        <v>79</v>
      </c>
      <c r="BK94" s="214">
        <f>ROUND(I94*H94,2)</f>
        <v>0</v>
      </c>
      <c r="BL94" s="25" t="s">
        <v>149</v>
      </c>
      <c r="BM94" s="25" t="s">
        <v>770</v>
      </c>
    </row>
    <row r="95" s="1" customFormat="1" ht="25.5" customHeight="1">
      <c r="B95" s="202"/>
      <c r="C95" s="203" t="s">
        <v>165</v>
      </c>
      <c r="D95" s="203" t="s">
        <v>144</v>
      </c>
      <c r="E95" s="204" t="s">
        <v>229</v>
      </c>
      <c r="F95" s="205" t="s">
        <v>230</v>
      </c>
      <c r="G95" s="206" t="s">
        <v>177</v>
      </c>
      <c r="H95" s="207">
        <v>2330</v>
      </c>
      <c r="I95" s="208"/>
      <c r="J95" s="209">
        <f>ROUND(I95*H95,2)</f>
        <v>0</v>
      </c>
      <c r="K95" s="205" t="s">
        <v>148</v>
      </c>
      <c r="L95" s="47"/>
      <c r="M95" s="210" t="s">
        <v>5</v>
      </c>
      <c r="N95" s="211" t="s">
        <v>42</v>
      </c>
      <c r="O95" s="48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5" t="s">
        <v>149</v>
      </c>
      <c r="AT95" s="25" t="s">
        <v>144</v>
      </c>
      <c r="AU95" s="25" t="s">
        <v>81</v>
      </c>
      <c r="AY95" s="25" t="s">
        <v>141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5" t="s">
        <v>79</v>
      </c>
      <c r="BK95" s="214">
        <f>ROUND(I95*H95,2)</f>
        <v>0</v>
      </c>
      <c r="BL95" s="25" t="s">
        <v>149</v>
      </c>
      <c r="BM95" s="25" t="s">
        <v>771</v>
      </c>
    </row>
    <row r="96" s="11" customFormat="1">
      <c r="B96" s="215"/>
      <c r="D96" s="216" t="s">
        <v>179</v>
      </c>
      <c r="E96" s="217" t="s">
        <v>5</v>
      </c>
      <c r="F96" s="218" t="s">
        <v>772</v>
      </c>
      <c r="H96" s="219">
        <v>2330</v>
      </c>
      <c r="I96" s="220"/>
      <c r="L96" s="215"/>
      <c r="M96" s="221"/>
      <c r="N96" s="222"/>
      <c r="O96" s="222"/>
      <c r="P96" s="222"/>
      <c r="Q96" s="222"/>
      <c r="R96" s="222"/>
      <c r="S96" s="222"/>
      <c r="T96" s="223"/>
      <c r="AT96" s="217" t="s">
        <v>179</v>
      </c>
      <c r="AU96" s="217" t="s">
        <v>81</v>
      </c>
      <c r="AV96" s="11" t="s">
        <v>81</v>
      </c>
      <c r="AW96" s="11" t="s">
        <v>35</v>
      </c>
      <c r="AX96" s="11" t="s">
        <v>79</v>
      </c>
      <c r="AY96" s="217" t="s">
        <v>141</v>
      </c>
    </row>
    <row r="97" s="1" customFormat="1" ht="16.5" customHeight="1">
      <c r="B97" s="202"/>
      <c r="C97" s="203" t="s">
        <v>170</v>
      </c>
      <c r="D97" s="203" t="s">
        <v>144</v>
      </c>
      <c r="E97" s="204" t="s">
        <v>234</v>
      </c>
      <c r="F97" s="205" t="s">
        <v>235</v>
      </c>
      <c r="G97" s="206" t="s">
        <v>177</v>
      </c>
      <c r="H97" s="207">
        <v>233</v>
      </c>
      <c r="I97" s="208"/>
      <c r="J97" s="209">
        <f>ROUND(I97*H97,2)</f>
        <v>0</v>
      </c>
      <c r="K97" s="205" t="s">
        <v>148</v>
      </c>
      <c r="L97" s="47"/>
      <c r="M97" s="210" t="s">
        <v>5</v>
      </c>
      <c r="N97" s="211" t="s">
        <v>42</v>
      </c>
      <c r="O97" s="48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5" t="s">
        <v>149</v>
      </c>
      <c r="AT97" s="25" t="s">
        <v>144</v>
      </c>
      <c r="AU97" s="25" t="s">
        <v>81</v>
      </c>
      <c r="AY97" s="25" t="s">
        <v>141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5" t="s">
        <v>79</v>
      </c>
      <c r="BK97" s="214">
        <f>ROUND(I97*H97,2)</f>
        <v>0</v>
      </c>
      <c r="BL97" s="25" t="s">
        <v>149</v>
      </c>
      <c r="BM97" s="25" t="s">
        <v>773</v>
      </c>
    </row>
    <row r="98" s="1" customFormat="1" ht="16.5" customHeight="1">
      <c r="B98" s="202"/>
      <c r="C98" s="203" t="s">
        <v>174</v>
      </c>
      <c r="D98" s="203" t="s">
        <v>144</v>
      </c>
      <c r="E98" s="204" t="s">
        <v>237</v>
      </c>
      <c r="F98" s="205" t="s">
        <v>238</v>
      </c>
      <c r="G98" s="206" t="s">
        <v>239</v>
      </c>
      <c r="H98" s="207">
        <v>489.30000000000001</v>
      </c>
      <c r="I98" s="208"/>
      <c r="J98" s="209">
        <f>ROUND(I98*H98,2)</f>
        <v>0</v>
      </c>
      <c r="K98" s="205" t="s">
        <v>148</v>
      </c>
      <c r="L98" s="47"/>
      <c r="M98" s="210" t="s">
        <v>5</v>
      </c>
      <c r="N98" s="211" t="s">
        <v>42</v>
      </c>
      <c r="O98" s="48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5" t="s">
        <v>149</v>
      </c>
      <c r="AT98" s="25" t="s">
        <v>144</v>
      </c>
      <c r="AU98" s="25" t="s">
        <v>81</v>
      </c>
      <c r="AY98" s="25" t="s">
        <v>141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5" t="s">
        <v>79</v>
      </c>
      <c r="BK98" s="214">
        <f>ROUND(I98*H98,2)</f>
        <v>0</v>
      </c>
      <c r="BL98" s="25" t="s">
        <v>149</v>
      </c>
      <c r="BM98" s="25" t="s">
        <v>774</v>
      </c>
    </row>
    <row r="99" s="11" customFormat="1">
      <c r="B99" s="215"/>
      <c r="D99" s="216" t="s">
        <v>179</v>
      </c>
      <c r="E99" s="217" t="s">
        <v>5</v>
      </c>
      <c r="F99" s="218" t="s">
        <v>775</v>
      </c>
      <c r="H99" s="219">
        <v>489.30000000000001</v>
      </c>
      <c r="I99" s="220"/>
      <c r="L99" s="215"/>
      <c r="M99" s="221"/>
      <c r="N99" s="222"/>
      <c r="O99" s="222"/>
      <c r="P99" s="222"/>
      <c r="Q99" s="222"/>
      <c r="R99" s="222"/>
      <c r="S99" s="222"/>
      <c r="T99" s="223"/>
      <c r="AT99" s="217" t="s">
        <v>179</v>
      </c>
      <c r="AU99" s="217" t="s">
        <v>81</v>
      </c>
      <c r="AV99" s="11" t="s">
        <v>81</v>
      </c>
      <c r="AW99" s="11" t="s">
        <v>35</v>
      </c>
      <c r="AX99" s="11" t="s">
        <v>79</v>
      </c>
      <c r="AY99" s="217" t="s">
        <v>141</v>
      </c>
    </row>
    <row r="100" s="10" customFormat="1" ht="29.88" customHeight="1">
      <c r="B100" s="189"/>
      <c r="D100" s="190" t="s">
        <v>70</v>
      </c>
      <c r="E100" s="200" t="s">
        <v>776</v>
      </c>
      <c r="F100" s="200" t="s">
        <v>777</v>
      </c>
      <c r="I100" s="192"/>
      <c r="J100" s="201">
        <f>BK100</f>
        <v>0</v>
      </c>
      <c r="L100" s="189"/>
      <c r="M100" s="194"/>
      <c r="N100" s="195"/>
      <c r="O100" s="195"/>
      <c r="P100" s="196">
        <f>SUM(P101:P129)</f>
        <v>0</v>
      </c>
      <c r="Q100" s="195"/>
      <c r="R100" s="196">
        <f>SUM(R101:R129)</f>
        <v>0.033000000000000002</v>
      </c>
      <c r="S100" s="195"/>
      <c r="T100" s="197">
        <f>SUM(T101:T129)</f>
        <v>0</v>
      </c>
      <c r="AR100" s="190" t="s">
        <v>79</v>
      </c>
      <c r="AT100" s="198" t="s">
        <v>70</v>
      </c>
      <c r="AU100" s="198" t="s">
        <v>79</v>
      </c>
      <c r="AY100" s="190" t="s">
        <v>141</v>
      </c>
      <c r="BK100" s="199">
        <f>SUM(BK101:BK129)</f>
        <v>0</v>
      </c>
    </row>
    <row r="101" s="1" customFormat="1" ht="25.5" customHeight="1">
      <c r="B101" s="202"/>
      <c r="C101" s="203" t="s">
        <v>181</v>
      </c>
      <c r="D101" s="203" t="s">
        <v>144</v>
      </c>
      <c r="E101" s="204" t="s">
        <v>778</v>
      </c>
      <c r="F101" s="205" t="s">
        <v>779</v>
      </c>
      <c r="G101" s="206" t="s">
        <v>147</v>
      </c>
      <c r="H101" s="207">
        <v>31828</v>
      </c>
      <c r="I101" s="208"/>
      <c r="J101" s="209">
        <f>ROUND(I101*H101,2)</f>
        <v>0</v>
      </c>
      <c r="K101" s="205" t="s">
        <v>467</v>
      </c>
      <c r="L101" s="47"/>
      <c r="M101" s="210" t="s">
        <v>5</v>
      </c>
      <c r="N101" s="211" t="s">
        <v>42</v>
      </c>
      <c r="O101" s="48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5" t="s">
        <v>149</v>
      </c>
      <c r="AT101" s="25" t="s">
        <v>144</v>
      </c>
      <c r="AU101" s="25" t="s">
        <v>81</v>
      </c>
      <c r="AY101" s="25" t="s">
        <v>141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79</v>
      </c>
      <c r="BK101" s="214">
        <f>ROUND(I101*H101,2)</f>
        <v>0</v>
      </c>
      <c r="BL101" s="25" t="s">
        <v>149</v>
      </c>
      <c r="BM101" s="25" t="s">
        <v>780</v>
      </c>
    </row>
    <row r="102" s="1" customFormat="1" ht="25.5" customHeight="1">
      <c r="B102" s="202"/>
      <c r="C102" s="203" t="s">
        <v>143</v>
      </c>
      <c r="D102" s="203" t="s">
        <v>144</v>
      </c>
      <c r="E102" s="204" t="s">
        <v>778</v>
      </c>
      <c r="F102" s="205" t="s">
        <v>779</v>
      </c>
      <c r="G102" s="206" t="s">
        <v>147</v>
      </c>
      <c r="H102" s="207">
        <v>1132</v>
      </c>
      <c r="I102" s="208"/>
      <c r="J102" s="209">
        <f>ROUND(I102*H102,2)</f>
        <v>0</v>
      </c>
      <c r="K102" s="205" t="s">
        <v>467</v>
      </c>
      <c r="L102" s="47"/>
      <c r="M102" s="210" t="s">
        <v>5</v>
      </c>
      <c r="N102" s="211" t="s">
        <v>42</v>
      </c>
      <c r="O102" s="48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5" t="s">
        <v>149</v>
      </c>
      <c r="AT102" s="25" t="s">
        <v>144</v>
      </c>
      <c r="AU102" s="25" t="s">
        <v>81</v>
      </c>
      <c r="AY102" s="25" t="s">
        <v>141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5" t="s">
        <v>79</v>
      </c>
      <c r="BK102" s="214">
        <f>ROUND(I102*H102,2)</f>
        <v>0</v>
      </c>
      <c r="BL102" s="25" t="s">
        <v>149</v>
      </c>
      <c r="BM102" s="25" t="s">
        <v>781</v>
      </c>
    </row>
    <row r="103" s="1" customFormat="1" ht="16.5" customHeight="1">
      <c r="B103" s="202"/>
      <c r="C103" s="232" t="s">
        <v>192</v>
      </c>
      <c r="D103" s="232" t="s">
        <v>311</v>
      </c>
      <c r="E103" s="233" t="s">
        <v>782</v>
      </c>
      <c r="F103" s="234" t="s">
        <v>783</v>
      </c>
      <c r="G103" s="235" t="s">
        <v>784</v>
      </c>
      <c r="H103" s="236">
        <v>33</v>
      </c>
      <c r="I103" s="237"/>
      <c r="J103" s="238">
        <f>ROUND(I103*H103,2)</f>
        <v>0</v>
      </c>
      <c r="K103" s="234" t="s">
        <v>467</v>
      </c>
      <c r="L103" s="239"/>
      <c r="M103" s="240" t="s">
        <v>5</v>
      </c>
      <c r="N103" s="241" t="s">
        <v>42</v>
      </c>
      <c r="O103" s="48"/>
      <c r="P103" s="212">
        <f>O103*H103</f>
        <v>0</v>
      </c>
      <c r="Q103" s="212">
        <v>0.001</v>
      </c>
      <c r="R103" s="212">
        <f>Q103*H103</f>
        <v>0.033000000000000002</v>
      </c>
      <c r="S103" s="212">
        <v>0</v>
      </c>
      <c r="T103" s="213">
        <f>S103*H103</f>
        <v>0</v>
      </c>
      <c r="AR103" s="25" t="s">
        <v>174</v>
      </c>
      <c r="AT103" s="25" t="s">
        <v>311</v>
      </c>
      <c r="AU103" s="25" t="s">
        <v>81</v>
      </c>
      <c r="AY103" s="25" t="s">
        <v>141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5" t="s">
        <v>79</v>
      </c>
      <c r="BK103" s="214">
        <f>ROUND(I103*H103,2)</f>
        <v>0</v>
      </c>
      <c r="BL103" s="25" t="s">
        <v>149</v>
      </c>
      <c r="BM103" s="25" t="s">
        <v>785</v>
      </c>
    </row>
    <row r="104" s="1" customFormat="1" ht="16.5" customHeight="1">
      <c r="B104" s="202"/>
      <c r="C104" s="203" t="s">
        <v>197</v>
      </c>
      <c r="D104" s="203" t="s">
        <v>144</v>
      </c>
      <c r="E104" s="204" t="s">
        <v>786</v>
      </c>
      <c r="F104" s="205" t="s">
        <v>787</v>
      </c>
      <c r="G104" s="206" t="s">
        <v>147</v>
      </c>
      <c r="H104" s="207">
        <v>15914</v>
      </c>
      <c r="I104" s="208"/>
      <c r="J104" s="209">
        <f>ROUND(I104*H104,2)</f>
        <v>0</v>
      </c>
      <c r="K104" s="205" t="s">
        <v>148</v>
      </c>
      <c r="L104" s="47"/>
      <c r="M104" s="210" t="s">
        <v>5</v>
      </c>
      <c r="N104" s="211" t="s">
        <v>42</v>
      </c>
      <c r="O104" s="48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5" t="s">
        <v>149</v>
      </c>
      <c r="AT104" s="25" t="s">
        <v>144</v>
      </c>
      <c r="AU104" s="25" t="s">
        <v>81</v>
      </c>
      <c r="AY104" s="25" t="s">
        <v>141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5" t="s">
        <v>79</v>
      </c>
      <c r="BK104" s="214">
        <f>ROUND(I104*H104,2)</f>
        <v>0</v>
      </c>
      <c r="BL104" s="25" t="s">
        <v>149</v>
      </c>
      <c r="BM104" s="25" t="s">
        <v>788</v>
      </c>
    </row>
    <row r="105" s="11" customFormat="1">
      <c r="B105" s="215"/>
      <c r="D105" s="216" t="s">
        <v>179</v>
      </c>
      <c r="E105" s="217" t="s">
        <v>5</v>
      </c>
      <c r="F105" s="218" t="s">
        <v>789</v>
      </c>
      <c r="H105" s="219">
        <v>896</v>
      </c>
      <c r="I105" s="220"/>
      <c r="L105" s="215"/>
      <c r="M105" s="221"/>
      <c r="N105" s="222"/>
      <c r="O105" s="222"/>
      <c r="P105" s="222"/>
      <c r="Q105" s="222"/>
      <c r="R105" s="222"/>
      <c r="S105" s="222"/>
      <c r="T105" s="223"/>
      <c r="AT105" s="217" t="s">
        <v>179</v>
      </c>
      <c r="AU105" s="217" t="s">
        <v>81</v>
      </c>
      <c r="AV105" s="11" t="s">
        <v>81</v>
      </c>
      <c r="AW105" s="11" t="s">
        <v>35</v>
      </c>
      <c r="AX105" s="11" t="s">
        <v>71</v>
      </c>
      <c r="AY105" s="217" t="s">
        <v>141</v>
      </c>
    </row>
    <row r="106" s="11" customFormat="1">
      <c r="B106" s="215"/>
      <c r="D106" s="216" t="s">
        <v>179</v>
      </c>
      <c r="E106" s="217" t="s">
        <v>5</v>
      </c>
      <c r="F106" s="218" t="s">
        <v>790</v>
      </c>
      <c r="H106" s="219">
        <v>15018</v>
      </c>
      <c r="I106" s="220"/>
      <c r="L106" s="215"/>
      <c r="M106" s="221"/>
      <c r="N106" s="222"/>
      <c r="O106" s="222"/>
      <c r="P106" s="222"/>
      <c r="Q106" s="222"/>
      <c r="R106" s="222"/>
      <c r="S106" s="222"/>
      <c r="T106" s="223"/>
      <c r="AT106" s="217" t="s">
        <v>179</v>
      </c>
      <c r="AU106" s="217" t="s">
        <v>81</v>
      </c>
      <c r="AV106" s="11" t="s">
        <v>81</v>
      </c>
      <c r="AW106" s="11" t="s">
        <v>35</v>
      </c>
      <c r="AX106" s="11" t="s">
        <v>71</v>
      </c>
      <c r="AY106" s="217" t="s">
        <v>141</v>
      </c>
    </row>
    <row r="107" s="12" customFormat="1">
      <c r="B107" s="224"/>
      <c r="D107" s="216" t="s">
        <v>179</v>
      </c>
      <c r="E107" s="225" t="s">
        <v>5</v>
      </c>
      <c r="F107" s="226" t="s">
        <v>187</v>
      </c>
      <c r="H107" s="227">
        <v>15914</v>
      </c>
      <c r="I107" s="228"/>
      <c r="L107" s="224"/>
      <c r="M107" s="229"/>
      <c r="N107" s="230"/>
      <c r="O107" s="230"/>
      <c r="P107" s="230"/>
      <c r="Q107" s="230"/>
      <c r="R107" s="230"/>
      <c r="S107" s="230"/>
      <c r="T107" s="231"/>
      <c r="AT107" s="225" t="s">
        <v>179</v>
      </c>
      <c r="AU107" s="225" t="s">
        <v>81</v>
      </c>
      <c r="AV107" s="12" t="s">
        <v>149</v>
      </c>
      <c r="AW107" s="12" t="s">
        <v>35</v>
      </c>
      <c r="AX107" s="12" t="s">
        <v>79</v>
      </c>
      <c r="AY107" s="225" t="s">
        <v>141</v>
      </c>
    </row>
    <row r="108" s="1" customFormat="1" ht="16.5" customHeight="1">
      <c r="B108" s="202"/>
      <c r="C108" s="203" t="s">
        <v>200</v>
      </c>
      <c r="D108" s="203" t="s">
        <v>144</v>
      </c>
      <c r="E108" s="204" t="s">
        <v>791</v>
      </c>
      <c r="F108" s="205" t="s">
        <v>792</v>
      </c>
      <c r="G108" s="206" t="s">
        <v>147</v>
      </c>
      <c r="H108" s="207">
        <v>1558</v>
      </c>
      <c r="I108" s="208"/>
      <c r="J108" s="209">
        <f>ROUND(I108*H108,2)</f>
        <v>0</v>
      </c>
      <c r="K108" s="205" t="s">
        <v>148</v>
      </c>
      <c r="L108" s="47"/>
      <c r="M108" s="210" t="s">
        <v>5</v>
      </c>
      <c r="N108" s="211" t="s">
        <v>42</v>
      </c>
      <c r="O108" s="48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5" t="s">
        <v>149</v>
      </c>
      <c r="AT108" s="25" t="s">
        <v>144</v>
      </c>
      <c r="AU108" s="25" t="s">
        <v>81</v>
      </c>
      <c r="AY108" s="25" t="s">
        <v>141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5" t="s">
        <v>79</v>
      </c>
      <c r="BK108" s="214">
        <f>ROUND(I108*H108,2)</f>
        <v>0</v>
      </c>
      <c r="BL108" s="25" t="s">
        <v>149</v>
      </c>
      <c r="BM108" s="25" t="s">
        <v>793</v>
      </c>
    </row>
    <row r="109" s="11" customFormat="1">
      <c r="B109" s="215"/>
      <c r="D109" s="216" t="s">
        <v>179</v>
      </c>
      <c r="E109" s="217" t="s">
        <v>5</v>
      </c>
      <c r="F109" s="218" t="s">
        <v>794</v>
      </c>
      <c r="H109" s="219">
        <v>1558</v>
      </c>
      <c r="I109" s="220"/>
      <c r="L109" s="215"/>
      <c r="M109" s="221"/>
      <c r="N109" s="222"/>
      <c r="O109" s="222"/>
      <c r="P109" s="222"/>
      <c r="Q109" s="222"/>
      <c r="R109" s="222"/>
      <c r="S109" s="222"/>
      <c r="T109" s="223"/>
      <c r="AT109" s="217" t="s">
        <v>179</v>
      </c>
      <c r="AU109" s="217" t="s">
        <v>81</v>
      </c>
      <c r="AV109" s="11" t="s">
        <v>81</v>
      </c>
      <c r="AW109" s="11" t="s">
        <v>35</v>
      </c>
      <c r="AX109" s="11" t="s">
        <v>79</v>
      </c>
      <c r="AY109" s="217" t="s">
        <v>141</v>
      </c>
    </row>
    <row r="110" s="1" customFormat="1" ht="16.5" customHeight="1">
      <c r="B110" s="202"/>
      <c r="C110" s="203" t="s">
        <v>205</v>
      </c>
      <c r="D110" s="203" t="s">
        <v>144</v>
      </c>
      <c r="E110" s="204" t="s">
        <v>795</v>
      </c>
      <c r="F110" s="205" t="s">
        <v>796</v>
      </c>
      <c r="G110" s="206" t="s">
        <v>147</v>
      </c>
      <c r="H110" s="207">
        <v>57</v>
      </c>
      <c r="I110" s="208"/>
      <c r="J110" s="209">
        <f>ROUND(I110*H110,2)</f>
        <v>0</v>
      </c>
      <c r="K110" s="205" t="s">
        <v>148</v>
      </c>
      <c r="L110" s="47"/>
      <c r="M110" s="210" t="s">
        <v>5</v>
      </c>
      <c r="N110" s="211" t="s">
        <v>42</v>
      </c>
      <c r="O110" s="48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5" t="s">
        <v>149</v>
      </c>
      <c r="AT110" s="25" t="s">
        <v>144</v>
      </c>
      <c r="AU110" s="25" t="s">
        <v>81</v>
      </c>
      <c r="AY110" s="25" t="s">
        <v>141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5" t="s">
        <v>79</v>
      </c>
      <c r="BK110" s="214">
        <f>ROUND(I110*H110,2)</f>
        <v>0</v>
      </c>
      <c r="BL110" s="25" t="s">
        <v>149</v>
      </c>
      <c r="BM110" s="25" t="s">
        <v>797</v>
      </c>
    </row>
    <row r="111" s="11" customFormat="1">
      <c r="B111" s="215"/>
      <c r="D111" s="216" t="s">
        <v>179</v>
      </c>
      <c r="E111" s="217" t="s">
        <v>5</v>
      </c>
      <c r="F111" s="218" t="s">
        <v>798</v>
      </c>
      <c r="H111" s="219">
        <v>57</v>
      </c>
      <c r="I111" s="220"/>
      <c r="L111" s="215"/>
      <c r="M111" s="221"/>
      <c r="N111" s="222"/>
      <c r="O111" s="222"/>
      <c r="P111" s="222"/>
      <c r="Q111" s="222"/>
      <c r="R111" s="222"/>
      <c r="S111" s="222"/>
      <c r="T111" s="223"/>
      <c r="AT111" s="217" t="s">
        <v>179</v>
      </c>
      <c r="AU111" s="217" t="s">
        <v>81</v>
      </c>
      <c r="AV111" s="11" t="s">
        <v>81</v>
      </c>
      <c r="AW111" s="11" t="s">
        <v>35</v>
      </c>
      <c r="AX111" s="11" t="s">
        <v>79</v>
      </c>
      <c r="AY111" s="217" t="s">
        <v>141</v>
      </c>
    </row>
    <row r="112" s="1" customFormat="1" ht="16.5" customHeight="1">
      <c r="B112" s="202"/>
      <c r="C112" s="203" t="s">
        <v>11</v>
      </c>
      <c r="D112" s="203" t="s">
        <v>144</v>
      </c>
      <c r="E112" s="204" t="s">
        <v>799</v>
      </c>
      <c r="F112" s="205" t="s">
        <v>800</v>
      </c>
      <c r="G112" s="206" t="s">
        <v>147</v>
      </c>
      <c r="H112" s="207">
        <v>15914</v>
      </c>
      <c r="I112" s="208"/>
      <c r="J112" s="209">
        <f>ROUND(I112*H112,2)</f>
        <v>0</v>
      </c>
      <c r="K112" s="205" t="s">
        <v>148</v>
      </c>
      <c r="L112" s="47"/>
      <c r="M112" s="210" t="s">
        <v>5</v>
      </c>
      <c r="N112" s="211" t="s">
        <v>42</v>
      </c>
      <c r="O112" s="48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5" t="s">
        <v>149</v>
      </c>
      <c r="AT112" s="25" t="s">
        <v>144</v>
      </c>
      <c r="AU112" s="25" t="s">
        <v>81</v>
      </c>
      <c r="AY112" s="25" t="s">
        <v>141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5" t="s">
        <v>79</v>
      </c>
      <c r="BK112" s="214">
        <f>ROUND(I112*H112,2)</f>
        <v>0</v>
      </c>
      <c r="BL112" s="25" t="s">
        <v>149</v>
      </c>
      <c r="BM112" s="25" t="s">
        <v>801</v>
      </c>
    </row>
    <row r="113" s="11" customFormat="1">
      <c r="B113" s="215"/>
      <c r="D113" s="216" t="s">
        <v>179</v>
      </c>
      <c r="E113" s="217" t="s">
        <v>5</v>
      </c>
      <c r="F113" s="218" t="s">
        <v>789</v>
      </c>
      <c r="H113" s="219">
        <v>896</v>
      </c>
      <c r="I113" s="220"/>
      <c r="L113" s="215"/>
      <c r="M113" s="221"/>
      <c r="N113" s="222"/>
      <c r="O113" s="222"/>
      <c r="P113" s="222"/>
      <c r="Q113" s="222"/>
      <c r="R113" s="222"/>
      <c r="S113" s="222"/>
      <c r="T113" s="223"/>
      <c r="AT113" s="217" t="s">
        <v>179</v>
      </c>
      <c r="AU113" s="217" t="s">
        <v>81</v>
      </c>
      <c r="AV113" s="11" t="s">
        <v>81</v>
      </c>
      <c r="AW113" s="11" t="s">
        <v>35</v>
      </c>
      <c r="AX113" s="11" t="s">
        <v>71</v>
      </c>
      <c r="AY113" s="217" t="s">
        <v>141</v>
      </c>
    </row>
    <row r="114" s="11" customFormat="1">
      <c r="B114" s="215"/>
      <c r="D114" s="216" t="s">
        <v>179</v>
      </c>
      <c r="E114" s="217" t="s">
        <v>5</v>
      </c>
      <c r="F114" s="218" t="s">
        <v>790</v>
      </c>
      <c r="H114" s="219">
        <v>15018</v>
      </c>
      <c r="I114" s="220"/>
      <c r="L114" s="215"/>
      <c r="M114" s="221"/>
      <c r="N114" s="222"/>
      <c r="O114" s="222"/>
      <c r="P114" s="222"/>
      <c r="Q114" s="222"/>
      <c r="R114" s="222"/>
      <c r="S114" s="222"/>
      <c r="T114" s="223"/>
      <c r="AT114" s="217" t="s">
        <v>179</v>
      </c>
      <c r="AU114" s="217" t="s">
        <v>81</v>
      </c>
      <c r="AV114" s="11" t="s">
        <v>81</v>
      </c>
      <c r="AW114" s="11" t="s">
        <v>35</v>
      </c>
      <c r="AX114" s="11" t="s">
        <v>71</v>
      </c>
      <c r="AY114" s="217" t="s">
        <v>141</v>
      </c>
    </row>
    <row r="115" s="12" customFormat="1">
      <c r="B115" s="224"/>
      <c r="D115" s="216" t="s">
        <v>179</v>
      </c>
      <c r="E115" s="225" t="s">
        <v>5</v>
      </c>
      <c r="F115" s="226" t="s">
        <v>187</v>
      </c>
      <c r="H115" s="227">
        <v>15914</v>
      </c>
      <c r="I115" s="228"/>
      <c r="L115" s="224"/>
      <c r="M115" s="229"/>
      <c r="N115" s="230"/>
      <c r="O115" s="230"/>
      <c r="P115" s="230"/>
      <c r="Q115" s="230"/>
      <c r="R115" s="230"/>
      <c r="S115" s="230"/>
      <c r="T115" s="231"/>
      <c r="AT115" s="225" t="s">
        <v>179</v>
      </c>
      <c r="AU115" s="225" t="s">
        <v>81</v>
      </c>
      <c r="AV115" s="12" t="s">
        <v>149</v>
      </c>
      <c r="AW115" s="12" t="s">
        <v>35</v>
      </c>
      <c r="AX115" s="12" t="s">
        <v>79</v>
      </c>
      <c r="AY115" s="225" t="s">
        <v>141</v>
      </c>
    </row>
    <row r="116" s="1" customFormat="1" ht="16.5" customHeight="1">
      <c r="B116" s="202"/>
      <c r="C116" s="203" t="s">
        <v>215</v>
      </c>
      <c r="D116" s="203" t="s">
        <v>144</v>
      </c>
      <c r="E116" s="204" t="s">
        <v>802</v>
      </c>
      <c r="F116" s="205" t="s">
        <v>803</v>
      </c>
      <c r="G116" s="206" t="s">
        <v>147</v>
      </c>
      <c r="H116" s="207">
        <v>566</v>
      </c>
      <c r="I116" s="208"/>
      <c r="J116" s="209">
        <f>ROUND(I116*H116,2)</f>
        <v>0</v>
      </c>
      <c r="K116" s="205" t="s">
        <v>148</v>
      </c>
      <c r="L116" s="47"/>
      <c r="M116" s="210" t="s">
        <v>5</v>
      </c>
      <c r="N116" s="211" t="s">
        <v>42</v>
      </c>
      <c r="O116" s="48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5" t="s">
        <v>149</v>
      </c>
      <c r="AT116" s="25" t="s">
        <v>144</v>
      </c>
      <c r="AU116" s="25" t="s">
        <v>81</v>
      </c>
      <c r="AY116" s="25" t="s">
        <v>141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5" t="s">
        <v>79</v>
      </c>
      <c r="BK116" s="214">
        <f>ROUND(I116*H116,2)</f>
        <v>0</v>
      </c>
      <c r="BL116" s="25" t="s">
        <v>149</v>
      </c>
      <c r="BM116" s="25" t="s">
        <v>804</v>
      </c>
    </row>
    <row r="117" s="11" customFormat="1">
      <c r="B117" s="215"/>
      <c r="D117" s="216" t="s">
        <v>179</v>
      </c>
      <c r="E117" s="217" t="s">
        <v>5</v>
      </c>
      <c r="F117" s="218" t="s">
        <v>805</v>
      </c>
      <c r="H117" s="219">
        <v>566</v>
      </c>
      <c r="I117" s="220"/>
      <c r="L117" s="215"/>
      <c r="M117" s="221"/>
      <c r="N117" s="222"/>
      <c r="O117" s="222"/>
      <c r="P117" s="222"/>
      <c r="Q117" s="222"/>
      <c r="R117" s="222"/>
      <c r="S117" s="222"/>
      <c r="T117" s="223"/>
      <c r="AT117" s="217" t="s">
        <v>179</v>
      </c>
      <c r="AU117" s="217" t="s">
        <v>81</v>
      </c>
      <c r="AV117" s="11" t="s">
        <v>81</v>
      </c>
      <c r="AW117" s="11" t="s">
        <v>35</v>
      </c>
      <c r="AX117" s="11" t="s">
        <v>79</v>
      </c>
      <c r="AY117" s="217" t="s">
        <v>141</v>
      </c>
    </row>
    <row r="118" s="1" customFormat="1" ht="16.5" customHeight="1">
      <c r="B118" s="202"/>
      <c r="C118" s="203" t="s">
        <v>219</v>
      </c>
      <c r="D118" s="203" t="s">
        <v>144</v>
      </c>
      <c r="E118" s="204" t="s">
        <v>806</v>
      </c>
      <c r="F118" s="205" t="s">
        <v>807</v>
      </c>
      <c r="G118" s="206" t="s">
        <v>147</v>
      </c>
      <c r="H118" s="207">
        <v>15914</v>
      </c>
      <c r="I118" s="208"/>
      <c r="J118" s="209">
        <f>ROUND(I118*H118,2)</f>
        <v>0</v>
      </c>
      <c r="K118" s="205" t="s">
        <v>148</v>
      </c>
      <c r="L118" s="47"/>
      <c r="M118" s="210" t="s">
        <v>5</v>
      </c>
      <c r="N118" s="211" t="s">
        <v>42</v>
      </c>
      <c r="O118" s="48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5" t="s">
        <v>149</v>
      </c>
      <c r="AT118" s="25" t="s">
        <v>144</v>
      </c>
      <c r="AU118" s="25" t="s">
        <v>81</v>
      </c>
      <c r="AY118" s="25" t="s">
        <v>141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5" t="s">
        <v>79</v>
      </c>
      <c r="BK118" s="214">
        <f>ROUND(I118*H118,2)</f>
        <v>0</v>
      </c>
      <c r="BL118" s="25" t="s">
        <v>149</v>
      </c>
      <c r="BM118" s="25" t="s">
        <v>808</v>
      </c>
    </row>
    <row r="119" s="11" customFormat="1">
      <c r="B119" s="215"/>
      <c r="D119" s="216" t="s">
        <v>179</v>
      </c>
      <c r="E119" s="217" t="s">
        <v>5</v>
      </c>
      <c r="F119" s="218" t="s">
        <v>789</v>
      </c>
      <c r="H119" s="219">
        <v>896</v>
      </c>
      <c r="I119" s="220"/>
      <c r="L119" s="215"/>
      <c r="M119" s="221"/>
      <c r="N119" s="222"/>
      <c r="O119" s="222"/>
      <c r="P119" s="222"/>
      <c r="Q119" s="222"/>
      <c r="R119" s="222"/>
      <c r="S119" s="222"/>
      <c r="T119" s="223"/>
      <c r="AT119" s="217" t="s">
        <v>179</v>
      </c>
      <c r="AU119" s="217" t="s">
        <v>81</v>
      </c>
      <c r="AV119" s="11" t="s">
        <v>81</v>
      </c>
      <c r="AW119" s="11" t="s">
        <v>35</v>
      </c>
      <c r="AX119" s="11" t="s">
        <v>71</v>
      </c>
      <c r="AY119" s="217" t="s">
        <v>141</v>
      </c>
    </row>
    <row r="120" s="11" customFormat="1">
      <c r="B120" s="215"/>
      <c r="D120" s="216" t="s">
        <v>179</v>
      </c>
      <c r="E120" s="217" t="s">
        <v>5</v>
      </c>
      <c r="F120" s="218" t="s">
        <v>790</v>
      </c>
      <c r="H120" s="219">
        <v>15018</v>
      </c>
      <c r="I120" s="220"/>
      <c r="L120" s="215"/>
      <c r="M120" s="221"/>
      <c r="N120" s="222"/>
      <c r="O120" s="222"/>
      <c r="P120" s="222"/>
      <c r="Q120" s="222"/>
      <c r="R120" s="222"/>
      <c r="S120" s="222"/>
      <c r="T120" s="223"/>
      <c r="AT120" s="217" t="s">
        <v>179</v>
      </c>
      <c r="AU120" s="217" t="s">
        <v>81</v>
      </c>
      <c r="AV120" s="11" t="s">
        <v>81</v>
      </c>
      <c r="AW120" s="11" t="s">
        <v>35</v>
      </c>
      <c r="AX120" s="11" t="s">
        <v>71</v>
      </c>
      <c r="AY120" s="217" t="s">
        <v>141</v>
      </c>
    </row>
    <row r="121" s="12" customFormat="1">
      <c r="B121" s="224"/>
      <c r="D121" s="216" t="s">
        <v>179</v>
      </c>
      <c r="E121" s="225" t="s">
        <v>5</v>
      </c>
      <c r="F121" s="226" t="s">
        <v>187</v>
      </c>
      <c r="H121" s="227">
        <v>15914</v>
      </c>
      <c r="I121" s="228"/>
      <c r="L121" s="224"/>
      <c r="M121" s="229"/>
      <c r="N121" s="230"/>
      <c r="O121" s="230"/>
      <c r="P121" s="230"/>
      <c r="Q121" s="230"/>
      <c r="R121" s="230"/>
      <c r="S121" s="230"/>
      <c r="T121" s="231"/>
      <c r="AT121" s="225" t="s">
        <v>179</v>
      </c>
      <c r="AU121" s="225" t="s">
        <v>81</v>
      </c>
      <c r="AV121" s="12" t="s">
        <v>149</v>
      </c>
      <c r="AW121" s="12" t="s">
        <v>35</v>
      </c>
      <c r="AX121" s="12" t="s">
        <v>79</v>
      </c>
      <c r="AY121" s="225" t="s">
        <v>141</v>
      </c>
    </row>
    <row r="122" s="1" customFormat="1" ht="16.5" customHeight="1">
      <c r="B122" s="202"/>
      <c r="C122" s="203" t="s">
        <v>224</v>
      </c>
      <c r="D122" s="203" t="s">
        <v>144</v>
      </c>
      <c r="E122" s="204" t="s">
        <v>809</v>
      </c>
      <c r="F122" s="205" t="s">
        <v>810</v>
      </c>
      <c r="G122" s="206" t="s">
        <v>147</v>
      </c>
      <c r="H122" s="207">
        <v>566</v>
      </c>
      <c r="I122" s="208"/>
      <c r="J122" s="209">
        <f>ROUND(I122*H122,2)</f>
        <v>0</v>
      </c>
      <c r="K122" s="205" t="s">
        <v>148</v>
      </c>
      <c r="L122" s="47"/>
      <c r="M122" s="210" t="s">
        <v>5</v>
      </c>
      <c r="N122" s="211" t="s">
        <v>42</v>
      </c>
      <c r="O122" s="48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5" t="s">
        <v>149</v>
      </c>
      <c r="AT122" s="25" t="s">
        <v>144</v>
      </c>
      <c r="AU122" s="25" t="s">
        <v>81</v>
      </c>
      <c r="AY122" s="25" t="s">
        <v>141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5" t="s">
        <v>79</v>
      </c>
      <c r="BK122" s="214">
        <f>ROUND(I122*H122,2)</f>
        <v>0</v>
      </c>
      <c r="BL122" s="25" t="s">
        <v>149</v>
      </c>
      <c r="BM122" s="25" t="s">
        <v>811</v>
      </c>
    </row>
    <row r="123" s="11" customFormat="1">
      <c r="B123" s="215"/>
      <c r="D123" s="216" t="s">
        <v>179</v>
      </c>
      <c r="E123" s="217" t="s">
        <v>5</v>
      </c>
      <c r="F123" s="218" t="s">
        <v>805</v>
      </c>
      <c r="H123" s="219">
        <v>566</v>
      </c>
      <c r="I123" s="220"/>
      <c r="L123" s="215"/>
      <c r="M123" s="221"/>
      <c r="N123" s="222"/>
      <c r="O123" s="222"/>
      <c r="P123" s="222"/>
      <c r="Q123" s="222"/>
      <c r="R123" s="222"/>
      <c r="S123" s="222"/>
      <c r="T123" s="223"/>
      <c r="AT123" s="217" t="s">
        <v>179</v>
      </c>
      <c r="AU123" s="217" t="s">
        <v>81</v>
      </c>
      <c r="AV123" s="11" t="s">
        <v>81</v>
      </c>
      <c r="AW123" s="11" t="s">
        <v>35</v>
      </c>
      <c r="AX123" s="11" t="s">
        <v>79</v>
      </c>
      <c r="AY123" s="217" t="s">
        <v>141</v>
      </c>
    </row>
    <row r="124" s="1" customFormat="1" ht="16.5" customHeight="1">
      <c r="B124" s="202"/>
      <c r="C124" s="203" t="s">
        <v>228</v>
      </c>
      <c r="D124" s="203" t="s">
        <v>144</v>
      </c>
      <c r="E124" s="204" t="s">
        <v>812</v>
      </c>
      <c r="F124" s="205" t="s">
        <v>813</v>
      </c>
      <c r="G124" s="206" t="s">
        <v>147</v>
      </c>
      <c r="H124" s="207">
        <v>15914</v>
      </c>
      <c r="I124" s="208"/>
      <c r="J124" s="209">
        <f>ROUND(I124*H124,2)</f>
        <v>0</v>
      </c>
      <c r="K124" s="205" t="s">
        <v>148</v>
      </c>
      <c r="L124" s="47"/>
      <c r="M124" s="210" t="s">
        <v>5</v>
      </c>
      <c r="N124" s="211" t="s">
        <v>42</v>
      </c>
      <c r="O124" s="48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5" t="s">
        <v>149</v>
      </c>
      <c r="AT124" s="25" t="s">
        <v>144</v>
      </c>
      <c r="AU124" s="25" t="s">
        <v>81</v>
      </c>
      <c r="AY124" s="25" t="s">
        <v>141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5" t="s">
        <v>79</v>
      </c>
      <c r="BK124" s="214">
        <f>ROUND(I124*H124,2)</f>
        <v>0</v>
      </c>
      <c r="BL124" s="25" t="s">
        <v>149</v>
      </c>
      <c r="BM124" s="25" t="s">
        <v>814</v>
      </c>
    </row>
    <row r="125" s="11" customFormat="1">
      <c r="B125" s="215"/>
      <c r="D125" s="216" t="s">
        <v>179</v>
      </c>
      <c r="E125" s="217" t="s">
        <v>5</v>
      </c>
      <c r="F125" s="218" t="s">
        <v>789</v>
      </c>
      <c r="H125" s="219">
        <v>896</v>
      </c>
      <c r="I125" s="220"/>
      <c r="L125" s="215"/>
      <c r="M125" s="221"/>
      <c r="N125" s="222"/>
      <c r="O125" s="222"/>
      <c r="P125" s="222"/>
      <c r="Q125" s="222"/>
      <c r="R125" s="222"/>
      <c r="S125" s="222"/>
      <c r="T125" s="223"/>
      <c r="AT125" s="217" t="s">
        <v>179</v>
      </c>
      <c r="AU125" s="217" t="s">
        <v>81</v>
      </c>
      <c r="AV125" s="11" t="s">
        <v>81</v>
      </c>
      <c r="AW125" s="11" t="s">
        <v>35</v>
      </c>
      <c r="AX125" s="11" t="s">
        <v>71</v>
      </c>
      <c r="AY125" s="217" t="s">
        <v>141</v>
      </c>
    </row>
    <row r="126" s="11" customFormat="1">
      <c r="B126" s="215"/>
      <c r="D126" s="216" t="s">
        <v>179</v>
      </c>
      <c r="E126" s="217" t="s">
        <v>5</v>
      </c>
      <c r="F126" s="218" t="s">
        <v>790</v>
      </c>
      <c r="H126" s="219">
        <v>15018</v>
      </c>
      <c r="I126" s="220"/>
      <c r="L126" s="215"/>
      <c r="M126" s="221"/>
      <c r="N126" s="222"/>
      <c r="O126" s="222"/>
      <c r="P126" s="222"/>
      <c r="Q126" s="222"/>
      <c r="R126" s="222"/>
      <c r="S126" s="222"/>
      <c r="T126" s="223"/>
      <c r="AT126" s="217" t="s">
        <v>179</v>
      </c>
      <c r="AU126" s="217" t="s">
        <v>81</v>
      </c>
      <c r="AV126" s="11" t="s">
        <v>81</v>
      </c>
      <c r="AW126" s="11" t="s">
        <v>35</v>
      </c>
      <c r="AX126" s="11" t="s">
        <v>71</v>
      </c>
      <c r="AY126" s="217" t="s">
        <v>141</v>
      </c>
    </row>
    <row r="127" s="12" customFormat="1">
      <c r="B127" s="224"/>
      <c r="D127" s="216" t="s">
        <v>179</v>
      </c>
      <c r="E127" s="225" t="s">
        <v>5</v>
      </c>
      <c r="F127" s="226" t="s">
        <v>187</v>
      </c>
      <c r="H127" s="227">
        <v>15914</v>
      </c>
      <c r="I127" s="228"/>
      <c r="L127" s="224"/>
      <c r="M127" s="229"/>
      <c r="N127" s="230"/>
      <c r="O127" s="230"/>
      <c r="P127" s="230"/>
      <c r="Q127" s="230"/>
      <c r="R127" s="230"/>
      <c r="S127" s="230"/>
      <c r="T127" s="231"/>
      <c r="AT127" s="225" t="s">
        <v>179</v>
      </c>
      <c r="AU127" s="225" t="s">
        <v>81</v>
      </c>
      <c r="AV127" s="12" t="s">
        <v>149</v>
      </c>
      <c r="AW127" s="12" t="s">
        <v>35</v>
      </c>
      <c r="AX127" s="12" t="s">
        <v>79</v>
      </c>
      <c r="AY127" s="225" t="s">
        <v>141</v>
      </c>
    </row>
    <row r="128" s="1" customFormat="1" ht="16.5" customHeight="1">
      <c r="B128" s="202"/>
      <c r="C128" s="203" t="s">
        <v>233</v>
      </c>
      <c r="D128" s="203" t="s">
        <v>144</v>
      </c>
      <c r="E128" s="204" t="s">
        <v>815</v>
      </c>
      <c r="F128" s="205" t="s">
        <v>816</v>
      </c>
      <c r="G128" s="206" t="s">
        <v>147</v>
      </c>
      <c r="H128" s="207">
        <v>566</v>
      </c>
      <c r="I128" s="208"/>
      <c r="J128" s="209">
        <f>ROUND(I128*H128,2)</f>
        <v>0</v>
      </c>
      <c r="K128" s="205" t="s">
        <v>148</v>
      </c>
      <c r="L128" s="47"/>
      <c r="M128" s="210" t="s">
        <v>5</v>
      </c>
      <c r="N128" s="211" t="s">
        <v>42</v>
      </c>
      <c r="O128" s="48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5" t="s">
        <v>149</v>
      </c>
      <c r="AT128" s="25" t="s">
        <v>144</v>
      </c>
      <c r="AU128" s="25" t="s">
        <v>81</v>
      </c>
      <c r="AY128" s="25" t="s">
        <v>141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5" t="s">
        <v>79</v>
      </c>
      <c r="BK128" s="214">
        <f>ROUND(I128*H128,2)</f>
        <v>0</v>
      </c>
      <c r="BL128" s="25" t="s">
        <v>149</v>
      </c>
      <c r="BM128" s="25" t="s">
        <v>817</v>
      </c>
    </row>
    <row r="129" s="11" customFormat="1">
      <c r="B129" s="215"/>
      <c r="D129" s="216" t="s">
        <v>179</v>
      </c>
      <c r="E129" s="217" t="s">
        <v>5</v>
      </c>
      <c r="F129" s="218" t="s">
        <v>805</v>
      </c>
      <c r="H129" s="219">
        <v>566</v>
      </c>
      <c r="I129" s="220"/>
      <c r="L129" s="215"/>
      <c r="M129" s="221"/>
      <c r="N129" s="222"/>
      <c r="O129" s="222"/>
      <c r="P129" s="222"/>
      <c r="Q129" s="222"/>
      <c r="R129" s="222"/>
      <c r="S129" s="222"/>
      <c r="T129" s="223"/>
      <c r="AT129" s="217" t="s">
        <v>179</v>
      </c>
      <c r="AU129" s="217" t="s">
        <v>81</v>
      </c>
      <c r="AV129" s="11" t="s">
        <v>81</v>
      </c>
      <c r="AW129" s="11" t="s">
        <v>35</v>
      </c>
      <c r="AX129" s="11" t="s">
        <v>79</v>
      </c>
      <c r="AY129" s="217" t="s">
        <v>141</v>
      </c>
    </row>
    <row r="130" s="10" customFormat="1" ht="29.88" customHeight="1">
      <c r="B130" s="189"/>
      <c r="D130" s="190" t="s">
        <v>70</v>
      </c>
      <c r="E130" s="200" t="s">
        <v>818</v>
      </c>
      <c r="F130" s="200" t="s">
        <v>819</v>
      </c>
      <c r="I130" s="192"/>
      <c r="J130" s="201">
        <f>BK130</f>
        <v>0</v>
      </c>
      <c r="L130" s="189"/>
      <c r="M130" s="194"/>
      <c r="N130" s="195"/>
      <c r="O130" s="195"/>
      <c r="P130" s="196">
        <f>SUM(P131:P145)</f>
        <v>0</v>
      </c>
      <c r="Q130" s="195"/>
      <c r="R130" s="196">
        <f>SUM(R131:R145)</f>
        <v>0.9693250000000001</v>
      </c>
      <c r="S130" s="195"/>
      <c r="T130" s="197">
        <f>SUM(T131:T145)</f>
        <v>0</v>
      </c>
      <c r="AR130" s="190" t="s">
        <v>79</v>
      </c>
      <c r="AT130" s="198" t="s">
        <v>70</v>
      </c>
      <c r="AU130" s="198" t="s">
        <v>79</v>
      </c>
      <c r="AY130" s="190" t="s">
        <v>141</v>
      </c>
      <c r="BK130" s="199">
        <f>SUM(BK131:BK145)</f>
        <v>0</v>
      </c>
    </row>
    <row r="131" s="1" customFormat="1" ht="16.5" customHeight="1">
      <c r="B131" s="202"/>
      <c r="C131" s="203" t="s">
        <v>10</v>
      </c>
      <c r="D131" s="203" t="s">
        <v>144</v>
      </c>
      <c r="E131" s="204" t="s">
        <v>820</v>
      </c>
      <c r="F131" s="205" t="s">
        <v>821</v>
      </c>
      <c r="G131" s="206" t="s">
        <v>239</v>
      </c>
      <c r="H131" s="207">
        <v>0.93500000000000005</v>
      </c>
      <c r="I131" s="208"/>
      <c r="J131" s="209">
        <f>ROUND(I131*H131,2)</f>
        <v>0</v>
      </c>
      <c r="K131" s="205" t="s">
        <v>148</v>
      </c>
      <c r="L131" s="47"/>
      <c r="M131" s="210" t="s">
        <v>5</v>
      </c>
      <c r="N131" s="211" t="s">
        <v>42</v>
      </c>
      <c r="O131" s="48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5" t="s">
        <v>149</v>
      </c>
      <c r="AT131" s="25" t="s">
        <v>144</v>
      </c>
      <c r="AU131" s="25" t="s">
        <v>81</v>
      </c>
      <c r="AY131" s="25" t="s">
        <v>141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5" t="s">
        <v>79</v>
      </c>
      <c r="BK131" s="214">
        <f>ROUND(I131*H131,2)</f>
        <v>0</v>
      </c>
      <c r="BL131" s="25" t="s">
        <v>149</v>
      </c>
      <c r="BM131" s="25" t="s">
        <v>822</v>
      </c>
    </row>
    <row r="132" s="1" customFormat="1" ht="16.5" customHeight="1">
      <c r="B132" s="202"/>
      <c r="C132" s="232" t="s">
        <v>242</v>
      </c>
      <c r="D132" s="232" t="s">
        <v>311</v>
      </c>
      <c r="E132" s="233" t="s">
        <v>823</v>
      </c>
      <c r="F132" s="234" t="s">
        <v>824</v>
      </c>
      <c r="G132" s="235" t="s">
        <v>357</v>
      </c>
      <c r="H132" s="236">
        <v>311.68000000000001</v>
      </c>
      <c r="I132" s="237"/>
      <c r="J132" s="238">
        <f>ROUND(I132*H132,2)</f>
        <v>0</v>
      </c>
      <c r="K132" s="234" t="s">
        <v>467</v>
      </c>
      <c r="L132" s="239"/>
      <c r="M132" s="240" t="s">
        <v>5</v>
      </c>
      <c r="N132" s="241" t="s">
        <v>42</v>
      </c>
      <c r="O132" s="48"/>
      <c r="P132" s="212">
        <f>O132*H132</f>
        <v>0</v>
      </c>
      <c r="Q132" s="212">
        <v>0.001</v>
      </c>
      <c r="R132" s="212">
        <f>Q132*H132</f>
        <v>0.31168000000000001</v>
      </c>
      <c r="S132" s="212">
        <v>0</v>
      </c>
      <c r="T132" s="213">
        <f>S132*H132</f>
        <v>0</v>
      </c>
      <c r="AR132" s="25" t="s">
        <v>174</v>
      </c>
      <c r="AT132" s="25" t="s">
        <v>311</v>
      </c>
      <c r="AU132" s="25" t="s">
        <v>81</v>
      </c>
      <c r="AY132" s="25" t="s">
        <v>141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5" t="s">
        <v>79</v>
      </c>
      <c r="BK132" s="214">
        <f>ROUND(I132*H132,2)</f>
        <v>0</v>
      </c>
      <c r="BL132" s="25" t="s">
        <v>149</v>
      </c>
      <c r="BM132" s="25" t="s">
        <v>825</v>
      </c>
    </row>
    <row r="133" s="11" customFormat="1">
      <c r="B133" s="215"/>
      <c r="D133" s="216" t="s">
        <v>179</v>
      </c>
      <c r="E133" s="217" t="s">
        <v>5</v>
      </c>
      <c r="F133" s="218" t="s">
        <v>826</v>
      </c>
      <c r="H133" s="219">
        <v>311.68000000000001</v>
      </c>
      <c r="I133" s="220"/>
      <c r="L133" s="215"/>
      <c r="M133" s="221"/>
      <c r="N133" s="222"/>
      <c r="O133" s="222"/>
      <c r="P133" s="222"/>
      <c r="Q133" s="222"/>
      <c r="R133" s="222"/>
      <c r="S133" s="222"/>
      <c r="T133" s="223"/>
      <c r="AT133" s="217" t="s">
        <v>179</v>
      </c>
      <c r="AU133" s="217" t="s">
        <v>81</v>
      </c>
      <c r="AV133" s="11" t="s">
        <v>81</v>
      </c>
      <c r="AW133" s="11" t="s">
        <v>35</v>
      </c>
      <c r="AX133" s="11" t="s">
        <v>79</v>
      </c>
      <c r="AY133" s="217" t="s">
        <v>141</v>
      </c>
    </row>
    <row r="134" s="1" customFormat="1" ht="25.5" customHeight="1">
      <c r="B134" s="202"/>
      <c r="C134" s="232" t="s">
        <v>247</v>
      </c>
      <c r="D134" s="232" t="s">
        <v>311</v>
      </c>
      <c r="E134" s="233" t="s">
        <v>827</v>
      </c>
      <c r="F134" s="234" t="s">
        <v>828</v>
      </c>
      <c r="G134" s="235" t="s">
        <v>357</v>
      </c>
      <c r="H134" s="236">
        <v>623.36000000000001</v>
      </c>
      <c r="I134" s="237"/>
      <c r="J134" s="238">
        <f>ROUND(I134*H134,2)</f>
        <v>0</v>
      </c>
      <c r="K134" s="234" t="s">
        <v>467</v>
      </c>
      <c r="L134" s="239"/>
      <c r="M134" s="240" t="s">
        <v>5</v>
      </c>
      <c r="N134" s="241" t="s">
        <v>42</v>
      </c>
      <c r="O134" s="48"/>
      <c r="P134" s="212">
        <f>O134*H134</f>
        <v>0</v>
      </c>
      <c r="Q134" s="212">
        <v>0.001</v>
      </c>
      <c r="R134" s="212">
        <f>Q134*H134</f>
        <v>0.62336000000000003</v>
      </c>
      <c r="S134" s="212">
        <v>0</v>
      </c>
      <c r="T134" s="213">
        <f>S134*H134</f>
        <v>0</v>
      </c>
      <c r="AR134" s="25" t="s">
        <v>174</v>
      </c>
      <c r="AT134" s="25" t="s">
        <v>311</v>
      </c>
      <c r="AU134" s="25" t="s">
        <v>81</v>
      </c>
      <c r="AY134" s="25" t="s">
        <v>141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5" t="s">
        <v>79</v>
      </c>
      <c r="BK134" s="214">
        <f>ROUND(I134*H134,2)</f>
        <v>0</v>
      </c>
      <c r="BL134" s="25" t="s">
        <v>149</v>
      </c>
      <c r="BM134" s="25" t="s">
        <v>829</v>
      </c>
    </row>
    <row r="135" s="1" customFormat="1">
      <c r="B135" s="47"/>
      <c r="D135" s="216" t="s">
        <v>657</v>
      </c>
      <c r="F135" s="254" t="s">
        <v>830</v>
      </c>
      <c r="I135" s="176"/>
      <c r="L135" s="47"/>
      <c r="M135" s="255"/>
      <c r="N135" s="48"/>
      <c r="O135" s="48"/>
      <c r="P135" s="48"/>
      <c r="Q135" s="48"/>
      <c r="R135" s="48"/>
      <c r="S135" s="48"/>
      <c r="T135" s="86"/>
      <c r="AT135" s="25" t="s">
        <v>657</v>
      </c>
      <c r="AU135" s="25" t="s">
        <v>81</v>
      </c>
    </row>
    <row r="136" s="11" customFormat="1">
      <c r="B136" s="215"/>
      <c r="D136" s="216" t="s">
        <v>179</v>
      </c>
      <c r="E136" s="217" t="s">
        <v>5</v>
      </c>
      <c r="F136" s="218" t="s">
        <v>831</v>
      </c>
      <c r="H136" s="219">
        <v>623.36000000000001</v>
      </c>
      <c r="I136" s="220"/>
      <c r="L136" s="215"/>
      <c r="M136" s="221"/>
      <c r="N136" s="222"/>
      <c r="O136" s="222"/>
      <c r="P136" s="222"/>
      <c r="Q136" s="222"/>
      <c r="R136" s="222"/>
      <c r="S136" s="222"/>
      <c r="T136" s="223"/>
      <c r="AT136" s="217" t="s">
        <v>179</v>
      </c>
      <c r="AU136" s="217" t="s">
        <v>81</v>
      </c>
      <c r="AV136" s="11" t="s">
        <v>81</v>
      </c>
      <c r="AW136" s="11" t="s">
        <v>35</v>
      </c>
      <c r="AX136" s="11" t="s">
        <v>79</v>
      </c>
      <c r="AY136" s="217" t="s">
        <v>141</v>
      </c>
    </row>
    <row r="137" s="1" customFormat="1" ht="25.5" customHeight="1">
      <c r="B137" s="202"/>
      <c r="C137" s="203" t="s">
        <v>252</v>
      </c>
      <c r="D137" s="203" t="s">
        <v>144</v>
      </c>
      <c r="E137" s="204" t="s">
        <v>832</v>
      </c>
      <c r="F137" s="205" t="s">
        <v>833</v>
      </c>
      <c r="G137" s="206" t="s">
        <v>147</v>
      </c>
      <c r="H137" s="207">
        <v>15584</v>
      </c>
      <c r="I137" s="208"/>
      <c r="J137" s="209">
        <f>ROUND(I137*H137,2)</f>
        <v>0</v>
      </c>
      <c r="K137" s="205" t="s">
        <v>148</v>
      </c>
      <c r="L137" s="47"/>
      <c r="M137" s="210" t="s">
        <v>5</v>
      </c>
      <c r="N137" s="211" t="s">
        <v>42</v>
      </c>
      <c r="O137" s="48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5" t="s">
        <v>149</v>
      </c>
      <c r="AT137" s="25" t="s">
        <v>144</v>
      </c>
      <c r="AU137" s="25" t="s">
        <v>81</v>
      </c>
      <c r="AY137" s="25" t="s">
        <v>141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5" t="s">
        <v>79</v>
      </c>
      <c r="BK137" s="214">
        <f>ROUND(I137*H137,2)</f>
        <v>0</v>
      </c>
      <c r="BL137" s="25" t="s">
        <v>149</v>
      </c>
      <c r="BM137" s="25" t="s">
        <v>834</v>
      </c>
    </row>
    <row r="138" s="1" customFormat="1" ht="16.5" customHeight="1">
      <c r="B138" s="202"/>
      <c r="C138" s="232" t="s">
        <v>257</v>
      </c>
      <c r="D138" s="232" t="s">
        <v>311</v>
      </c>
      <c r="E138" s="233" t="s">
        <v>835</v>
      </c>
      <c r="F138" s="234" t="s">
        <v>836</v>
      </c>
      <c r="G138" s="235" t="s">
        <v>357</v>
      </c>
      <c r="H138" s="236">
        <v>34.284999999999997</v>
      </c>
      <c r="I138" s="237"/>
      <c r="J138" s="238">
        <f>ROUND(I138*H138,2)</f>
        <v>0</v>
      </c>
      <c r="K138" s="234" t="s">
        <v>5</v>
      </c>
      <c r="L138" s="239"/>
      <c r="M138" s="240" t="s">
        <v>5</v>
      </c>
      <c r="N138" s="241" t="s">
        <v>42</v>
      </c>
      <c r="O138" s="48"/>
      <c r="P138" s="212">
        <f>O138*H138</f>
        <v>0</v>
      </c>
      <c r="Q138" s="212">
        <v>0.001</v>
      </c>
      <c r="R138" s="212">
        <f>Q138*H138</f>
        <v>0.034284999999999996</v>
      </c>
      <c r="S138" s="212">
        <v>0</v>
      </c>
      <c r="T138" s="213">
        <f>S138*H138</f>
        <v>0</v>
      </c>
      <c r="AR138" s="25" t="s">
        <v>174</v>
      </c>
      <c r="AT138" s="25" t="s">
        <v>311</v>
      </c>
      <c r="AU138" s="25" t="s">
        <v>81</v>
      </c>
      <c r="AY138" s="25" t="s">
        <v>141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5" t="s">
        <v>79</v>
      </c>
      <c r="BK138" s="214">
        <f>ROUND(I138*H138,2)</f>
        <v>0</v>
      </c>
      <c r="BL138" s="25" t="s">
        <v>149</v>
      </c>
      <c r="BM138" s="25" t="s">
        <v>837</v>
      </c>
    </row>
    <row r="139" s="1" customFormat="1">
      <c r="B139" s="47"/>
      <c r="D139" s="216" t="s">
        <v>657</v>
      </c>
      <c r="F139" s="266" t="s">
        <v>838</v>
      </c>
      <c r="I139" s="176"/>
      <c r="L139" s="47"/>
      <c r="M139" s="255"/>
      <c r="N139" s="48"/>
      <c r="O139" s="48"/>
      <c r="P139" s="48"/>
      <c r="Q139" s="48"/>
      <c r="R139" s="48"/>
      <c r="S139" s="48"/>
      <c r="T139" s="86"/>
      <c r="AT139" s="25" t="s">
        <v>657</v>
      </c>
      <c r="AU139" s="25" t="s">
        <v>81</v>
      </c>
    </row>
    <row r="140" s="11" customFormat="1">
      <c r="B140" s="215"/>
      <c r="D140" s="216" t="s">
        <v>179</v>
      </c>
      <c r="E140" s="217" t="s">
        <v>5</v>
      </c>
      <c r="F140" s="218" t="s">
        <v>839</v>
      </c>
      <c r="H140" s="219">
        <v>31.167999999999999</v>
      </c>
      <c r="I140" s="220"/>
      <c r="L140" s="215"/>
      <c r="M140" s="221"/>
      <c r="N140" s="222"/>
      <c r="O140" s="222"/>
      <c r="P140" s="222"/>
      <c r="Q140" s="222"/>
      <c r="R140" s="222"/>
      <c r="S140" s="222"/>
      <c r="T140" s="223"/>
      <c r="AT140" s="217" t="s">
        <v>179</v>
      </c>
      <c r="AU140" s="217" t="s">
        <v>81</v>
      </c>
      <c r="AV140" s="11" t="s">
        <v>81</v>
      </c>
      <c r="AW140" s="11" t="s">
        <v>35</v>
      </c>
      <c r="AX140" s="11" t="s">
        <v>79</v>
      </c>
      <c r="AY140" s="217" t="s">
        <v>141</v>
      </c>
    </row>
    <row r="141" s="11" customFormat="1">
      <c r="B141" s="215"/>
      <c r="D141" s="216" t="s">
        <v>179</v>
      </c>
      <c r="F141" s="218" t="s">
        <v>840</v>
      </c>
      <c r="H141" s="219">
        <v>34.284999999999997</v>
      </c>
      <c r="I141" s="220"/>
      <c r="L141" s="215"/>
      <c r="M141" s="221"/>
      <c r="N141" s="222"/>
      <c r="O141" s="222"/>
      <c r="P141" s="222"/>
      <c r="Q141" s="222"/>
      <c r="R141" s="222"/>
      <c r="S141" s="222"/>
      <c r="T141" s="223"/>
      <c r="AT141" s="217" t="s">
        <v>179</v>
      </c>
      <c r="AU141" s="217" t="s">
        <v>81</v>
      </c>
      <c r="AV141" s="11" t="s">
        <v>81</v>
      </c>
      <c r="AW141" s="11" t="s">
        <v>6</v>
      </c>
      <c r="AX141" s="11" t="s">
        <v>79</v>
      </c>
      <c r="AY141" s="217" t="s">
        <v>141</v>
      </c>
    </row>
    <row r="142" s="1" customFormat="1" ht="16.5" customHeight="1">
      <c r="B142" s="202"/>
      <c r="C142" s="203" t="s">
        <v>261</v>
      </c>
      <c r="D142" s="203" t="s">
        <v>144</v>
      </c>
      <c r="E142" s="204" t="s">
        <v>841</v>
      </c>
      <c r="F142" s="205" t="s">
        <v>842</v>
      </c>
      <c r="G142" s="206" t="s">
        <v>147</v>
      </c>
      <c r="H142" s="207">
        <v>15584</v>
      </c>
      <c r="I142" s="208"/>
      <c r="J142" s="209">
        <f>ROUND(I142*H142,2)</f>
        <v>0</v>
      </c>
      <c r="K142" s="205" t="s">
        <v>148</v>
      </c>
      <c r="L142" s="47"/>
      <c r="M142" s="210" t="s">
        <v>5</v>
      </c>
      <c r="N142" s="211" t="s">
        <v>42</v>
      </c>
      <c r="O142" s="48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5" t="s">
        <v>149</v>
      </c>
      <c r="AT142" s="25" t="s">
        <v>144</v>
      </c>
      <c r="AU142" s="25" t="s">
        <v>81</v>
      </c>
      <c r="AY142" s="25" t="s">
        <v>141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5" t="s">
        <v>79</v>
      </c>
      <c r="BK142" s="214">
        <f>ROUND(I142*H142,2)</f>
        <v>0</v>
      </c>
      <c r="BL142" s="25" t="s">
        <v>149</v>
      </c>
      <c r="BM142" s="25" t="s">
        <v>843</v>
      </c>
    </row>
    <row r="143" s="1" customFormat="1" ht="25.5" customHeight="1">
      <c r="B143" s="202"/>
      <c r="C143" s="203" t="s">
        <v>266</v>
      </c>
      <c r="D143" s="203" t="s">
        <v>144</v>
      </c>
      <c r="E143" s="204" t="s">
        <v>844</v>
      </c>
      <c r="F143" s="205" t="s">
        <v>845</v>
      </c>
      <c r="G143" s="206" t="s">
        <v>147</v>
      </c>
      <c r="H143" s="207">
        <v>46752</v>
      </c>
      <c r="I143" s="208"/>
      <c r="J143" s="209">
        <f>ROUND(I143*H143,2)</f>
        <v>0</v>
      </c>
      <c r="K143" s="205" t="s">
        <v>467</v>
      </c>
      <c r="L143" s="47"/>
      <c r="M143" s="210" t="s">
        <v>5</v>
      </c>
      <c r="N143" s="211" t="s">
        <v>42</v>
      </c>
      <c r="O143" s="48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5" t="s">
        <v>149</v>
      </c>
      <c r="AT143" s="25" t="s">
        <v>144</v>
      </c>
      <c r="AU143" s="25" t="s">
        <v>81</v>
      </c>
      <c r="AY143" s="25" t="s">
        <v>141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5" t="s">
        <v>79</v>
      </c>
      <c r="BK143" s="214">
        <f>ROUND(I143*H143,2)</f>
        <v>0</v>
      </c>
      <c r="BL143" s="25" t="s">
        <v>149</v>
      </c>
      <c r="BM143" s="25" t="s">
        <v>846</v>
      </c>
    </row>
    <row r="144" s="1" customFormat="1">
      <c r="B144" s="47"/>
      <c r="D144" s="216" t="s">
        <v>657</v>
      </c>
      <c r="F144" s="254" t="s">
        <v>847</v>
      </c>
      <c r="I144" s="176"/>
      <c r="L144" s="47"/>
      <c r="M144" s="255"/>
      <c r="N144" s="48"/>
      <c r="O144" s="48"/>
      <c r="P144" s="48"/>
      <c r="Q144" s="48"/>
      <c r="R144" s="48"/>
      <c r="S144" s="48"/>
      <c r="T144" s="86"/>
      <c r="AT144" s="25" t="s">
        <v>657</v>
      </c>
      <c r="AU144" s="25" t="s">
        <v>81</v>
      </c>
    </row>
    <row r="145" s="11" customFormat="1">
      <c r="B145" s="215"/>
      <c r="D145" s="216" t="s">
        <v>179</v>
      </c>
      <c r="E145" s="217" t="s">
        <v>5</v>
      </c>
      <c r="F145" s="218" t="s">
        <v>848</v>
      </c>
      <c r="H145" s="219">
        <v>46752</v>
      </c>
      <c r="I145" s="220"/>
      <c r="L145" s="215"/>
      <c r="M145" s="221"/>
      <c r="N145" s="222"/>
      <c r="O145" s="222"/>
      <c r="P145" s="222"/>
      <c r="Q145" s="222"/>
      <c r="R145" s="222"/>
      <c r="S145" s="222"/>
      <c r="T145" s="223"/>
      <c r="AT145" s="217" t="s">
        <v>179</v>
      </c>
      <c r="AU145" s="217" t="s">
        <v>81</v>
      </c>
      <c r="AV145" s="11" t="s">
        <v>81</v>
      </c>
      <c r="AW145" s="11" t="s">
        <v>35</v>
      </c>
      <c r="AX145" s="11" t="s">
        <v>79</v>
      </c>
      <c r="AY145" s="217" t="s">
        <v>141</v>
      </c>
    </row>
    <row r="146" s="10" customFormat="1" ht="29.88" customHeight="1">
      <c r="B146" s="189"/>
      <c r="D146" s="190" t="s">
        <v>70</v>
      </c>
      <c r="E146" s="200" t="s">
        <v>849</v>
      </c>
      <c r="F146" s="200" t="s">
        <v>850</v>
      </c>
      <c r="I146" s="192"/>
      <c r="J146" s="201">
        <f>BK146</f>
        <v>0</v>
      </c>
      <c r="L146" s="189"/>
      <c r="M146" s="194"/>
      <c r="N146" s="195"/>
      <c r="O146" s="195"/>
      <c r="P146" s="196">
        <f>SUM(P147:P211)</f>
        <v>0</v>
      </c>
      <c r="Q146" s="195"/>
      <c r="R146" s="196">
        <f>SUM(R147:R211)</f>
        <v>341.82300000000004</v>
      </c>
      <c r="S146" s="195"/>
      <c r="T146" s="197">
        <f>SUM(T147:T211)</f>
        <v>0</v>
      </c>
      <c r="AR146" s="190" t="s">
        <v>79</v>
      </c>
      <c r="AT146" s="198" t="s">
        <v>70</v>
      </c>
      <c r="AU146" s="198" t="s">
        <v>79</v>
      </c>
      <c r="AY146" s="190" t="s">
        <v>141</v>
      </c>
      <c r="BK146" s="199">
        <f>SUM(BK147:BK211)</f>
        <v>0</v>
      </c>
    </row>
    <row r="147" s="1" customFormat="1" ht="25.5" customHeight="1">
      <c r="B147" s="202"/>
      <c r="C147" s="203" t="s">
        <v>272</v>
      </c>
      <c r="D147" s="203" t="s">
        <v>144</v>
      </c>
      <c r="E147" s="204" t="s">
        <v>851</v>
      </c>
      <c r="F147" s="205" t="s">
        <v>852</v>
      </c>
      <c r="G147" s="206" t="s">
        <v>571</v>
      </c>
      <c r="H147" s="207">
        <v>87</v>
      </c>
      <c r="I147" s="208"/>
      <c r="J147" s="209">
        <f>ROUND(I147*H147,2)</f>
        <v>0</v>
      </c>
      <c r="K147" s="205" t="s">
        <v>148</v>
      </c>
      <c r="L147" s="47"/>
      <c r="M147" s="210" t="s">
        <v>5</v>
      </c>
      <c r="N147" s="211" t="s">
        <v>42</v>
      </c>
      <c r="O147" s="48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5" t="s">
        <v>149</v>
      </c>
      <c r="AT147" s="25" t="s">
        <v>144</v>
      </c>
      <c r="AU147" s="25" t="s">
        <v>81</v>
      </c>
      <c r="AY147" s="25" t="s">
        <v>141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5" t="s">
        <v>79</v>
      </c>
      <c r="BK147" s="214">
        <f>ROUND(I147*H147,2)</f>
        <v>0</v>
      </c>
      <c r="BL147" s="25" t="s">
        <v>149</v>
      </c>
      <c r="BM147" s="25" t="s">
        <v>853</v>
      </c>
    </row>
    <row r="148" s="1" customFormat="1" ht="16.5" customHeight="1">
      <c r="B148" s="202"/>
      <c r="C148" s="232" t="s">
        <v>278</v>
      </c>
      <c r="D148" s="232" t="s">
        <v>311</v>
      </c>
      <c r="E148" s="233" t="s">
        <v>854</v>
      </c>
      <c r="F148" s="234" t="s">
        <v>855</v>
      </c>
      <c r="G148" s="235" t="s">
        <v>168</v>
      </c>
      <c r="H148" s="236">
        <v>87</v>
      </c>
      <c r="I148" s="237"/>
      <c r="J148" s="238">
        <f>ROUND(I148*H148,2)</f>
        <v>0</v>
      </c>
      <c r="K148" s="234" t="s">
        <v>467</v>
      </c>
      <c r="L148" s="239"/>
      <c r="M148" s="240" t="s">
        <v>5</v>
      </c>
      <c r="N148" s="241" t="s">
        <v>42</v>
      </c>
      <c r="O148" s="48"/>
      <c r="P148" s="212">
        <f>O148*H148</f>
        <v>0</v>
      </c>
      <c r="Q148" s="212">
        <v>0.00022000000000000001</v>
      </c>
      <c r="R148" s="212">
        <f>Q148*H148</f>
        <v>0.019140000000000001</v>
      </c>
      <c r="S148" s="212">
        <v>0</v>
      </c>
      <c r="T148" s="213">
        <f>S148*H148</f>
        <v>0</v>
      </c>
      <c r="AR148" s="25" t="s">
        <v>174</v>
      </c>
      <c r="AT148" s="25" t="s">
        <v>311</v>
      </c>
      <c r="AU148" s="25" t="s">
        <v>81</v>
      </c>
      <c r="AY148" s="25" t="s">
        <v>141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5" t="s">
        <v>79</v>
      </c>
      <c r="BK148" s="214">
        <f>ROUND(I148*H148,2)</f>
        <v>0</v>
      </c>
      <c r="BL148" s="25" t="s">
        <v>149</v>
      </c>
      <c r="BM148" s="25" t="s">
        <v>856</v>
      </c>
    </row>
    <row r="149" s="1" customFormat="1" ht="25.5" customHeight="1">
      <c r="B149" s="202"/>
      <c r="C149" s="203" t="s">
        <v>284</v>
      </c>
      <c r="D149" s="203" t="s">
        <v>144</v>
      </c>
      <c r="E149" s="204" t="s">
        <v>857</v>
      </c>
      <c r="F149" s="205" t="s">
        <v>858</v>
      </c>
      <c r="G149" s="206" t="s">
        <v>571</v>
      </c>
      <c r="H149" s="207">
        <v>87</v>
      </c>
      <c r="I149" s="208"/>
      <c r="J149" s="209">
        <f>ROUND(I149*H149,2)</f>
        <v>0</v>
      </c>
      <c r="K149" s="205" t="s">
        <v>148</v>
      </c>
      <c r="L149" s="47"/>
      <c r="M149" s="210" t="s">
        <v>5</v>
      </c>
      <c r="N149" s="211" t="s">
        <v>42</v>
      </c>
      <c r="O149" s="48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25" t="s">
        <v>149</v>
      </c>
      <c r="AT149" s="25" t="s">
        <v>144</v>
      </c>
      <c r="AU149" s="25" t="s">
        <v>81</v>
      </c>
      <c r="AY149" s="25" t="s">
        <v>141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5" t="s">
        <v>79</v>
      </c>
      <c r="BK149" s="214">
        <f>ROUND(I149*H149,2)</f>
        <v>0</v>
      </c>
      <c r="BL149" s="25" t="s">
        <v>149</v>
      </c>
      <c r="BM149" s="25" t="s">
        <v>859</v>
      </c>
    </row>
    <row r="150" s="1" customFormat="1" ht="16.5" customHeight="1">
      <c r="B150" s="202"/>
      <c r="C150" s="232" t="s">
        <v>288</v>
      </c>
      <c r="D150" s="232" t="s">
        <v>311</v>
      </c>
      <c r="E150" s="233" t="s">
        <v>860</v>
      </c>
      <c r="F150" s="234" t="s">
        <v>861</v>
      </c>
      <c r="G150" s="235" t="s">
        <v>862</v>
      </c>
      <c r="H150" s="236">
        <v>4</v>
      </c>
      <c r="I150" s="237"/>
      <c r="J150" s="238">
        <f>ROUND(I150*H150,2)</f>
        <v>0</v>
      </c>
      <c r="K150" s="234" t="s">
        <v>5</v>
      </c>
      <c r="L150" s="239"/>
      <c r="M150" s="240" t="s">
        <v>5</v>
      </c>
      <c r="N150" s="241" t="s">
        <v>42</v>
      </c>
      <c r="O150" s="48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5" t="s">
        <v>174</v>
      </c>
      <c r="AT150" s="25" t="s">
        <v>311</v>
      </c>
      <c r="AU150" s="25" t="s">
        <v>81</v>
      </c>
      <c r="AY150" s="25" t="s">
        <v>141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5" t="s">
        <v>79</v>
      </c>
      <c r="BK150" s="214">
        <f>ROUND(I150*H150,2)</f>
        <v>0</v>
      </c>
      <c r="BL150" s="25" t="s">
        <v>149</v>
      </c>
      <c r="BM150" s="25" t="s">
        <v>863</v>
      </c>
    </row>
    <row r="151" s="1" customFormat="1">
      <c r="B151" s="47"/>
      <c r="D151" s="216" t="s">
        <v>657</v>
      </c>
      <c r="F151" s="254" t="s">
        <v>864</v>
      </c>
      <c r="I151" s="176"/>
      <c r="L151" s="47"/>
      <c r="M151" s="255"/>
      <c r="N151" s="48"/>
      <c r="O151" s="48"/>
      <c r="P151" s="48"/>
      <c r="Q151" s="48"/>
      <c r="R151" s="48"/>
      <c r="S151" s="48"/>
      <c r="T151" s="86"/>
      <c r="AT151" s="25" t="s">
        <v>657</v>
      </c>
      <c r="AU151" s="25" t="s">
        <v>81</v>
      </c>
    </row>
    <row r="152" s="1" customFormat="1" ht="16.5" customHeight="1">
      <c r="B152" s="202"/>
      <c r="C152" s="232" t="s">
        <v>292</v>
      </c>
      <c r="D152" s="232" t="s">
        <v>311</v>
      </c>
      <c r="E152" s="233" t="s">
        <v>865</v>
      </c>
      <c r="F152" s="234" t="s">
        <v>866</v>
      </c>
      <c r="G152" s="235" t="s">
        <v>862</v>
      </c>
      <c r="H152" s="236">
        <v>8</v>
      </c>
      <c r="I152" s="237"/>
      <c r="J152" s="238">
        <f>ROUND(I152*H152,2)</f>
        <v>0</v>
      </c>
      <c r="K152" s="234" t="s">
        <v>5</v>
      </c>
      <c r="L152" s="239"/>
      <c r="M152" s="240" t="s">
        <v>5</v>
      </c>
      <c r="N152" s="241" t="s">
        <v>42</v>
      </c>
      <c r="O152" s="48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25" t="s">
        <v>174</v>
      </c>
      <c r="AT152" s="25" t="s">
        <v>311</v>
      </c>
      <c r="AU152" s="25" t="s">
        <v>81</v>
      </c>
      <c r="AY152" s="25" t="s">
        <v>141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5" t="s">
        <v>79</v>
      </c>
      <c r="BK152" s="214">
        <f>ROUND(I152*H152,2)</f>
        <v>0</v>
      </c>
      <c r="BL152" s="25" t="s">
        <v>149</v>
      </c>
      <c r="BM152" s="25" t="s">
        <v>867</v>
      </c>
    </row>
    <row r="153" s="1" customFormat="1">
      <c r="B153" s="47"/>
      <c r="D153" s="216" t="s">
        <v>657</v>
      </c>
      <c r="F153" s="254" t="s">
        <v>864</v>
      </c>
      <c r="I153" s="176"/>
      <c r="L153" s="47"/>
      <c r="M153" s="255"/>
      <c r="N153" s="48"/>
      <c r="O153" s="48"/>
      <c r="P153" s="48"/>
      <c r="Q153" s="48"/>
      <c r="R153" s="48"/>
      <c r="S153" s="48"/>
      <c r="T153" s="86"/>
      <c r="AT153" s="25" t="s">
        <v>657</v>
      </c>
      <c r="AU153" s="25" t="s">
        <v>81</v>
      </c>
    </row>
    <row r="154" s="1" customFormat="1" ht="16.5" customHeight="1">
      <c r="B154" s="202"/>
      <c r="C154" s="232" t="s">
        <v>296</v>
      </c>
      <c r="D154" s="232" t="s">
        <v>311</v>
      </c>
      <c r="E154" s="233" t="s">
        <v>868</v>
      </c>
      <c r="F154" s="234" t="s">
        <v>869</v>
      </c>
      <c r="G154" s="235" t="s">
        <v>862</v>
      </c>
      <c r="H154" s="236">
        <v>4</v>
      </c>
      <c r="I154" s="237"/>
      <c r="J154" s="238">
        <f>ROUND(I154*H154,2)</f>
        <v>0</v>
      </c>
      <c r="K154" s="234" t="s">
        <v>5</v>
      </c>
      <c r="L154" s="239"/>
      <c r="M154" s="240" t="s">
        <v>5</v>
      </c>
      <c r="N154" s="241" t="s">
        <v>42</v>
      </c>
      <c r="O154" s="48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5" t="s">
        <v>174</v>
      </c>
      <c r="AT154" s="25" t="s">
        <v>311</v>
      </c>
      <c r="AU154" s="25" t="s">
        <v>81</v>
      </c>
      <c r="AY154" s="25" t="s">
        <v>141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5" t="s">
        <v>79</v>
      </c>
      <c r="BK154" s="214">
        <f>ROUND(I154*H154,2)</f>
        <v>0</v>
      </c>
      <c r="BL154" s="25" t="s">
        <v>149</v>
      </c>
      <c r="BM154" s="25" t="s">
        <v>870</v>
      </c>
    </row>
    <row r="155" s="1" customFormat="1">
      <c r="B155" s="47"/>
      <c r="D155" s="216" t="s">
        <v>657</v>
      </c>
      <c r="F155" s="254" t="s">
        <v>864</v>
      </c>
      <c r="I155" s="176"/>
      <c r="L155" s="47"/>
      <c r="M155" s="255"/>
      <c r="N155" s="48"/>
      <c r="O155" s="48"/>
      <c r="P155" s="48"/>
      <c r="Q155" s="48"/>
      <c r="R155" s="48"/>
      <c r="S155" s="48"/>
      <c r="T155" s="86"/>
      <c r="AT155" s="25" t="s">
        <v>657</v>
      </c>
      <c r="AU155" s="25" t="s">
        <v>81</v>
      </c>
    </row>
    <row r="156" s="1" customFormat="1" ht="16.5" customHeight="1">
      <c r="B156" s="202"/>
      <c r="C156" s="232" t="s">
        <v>300</v>
      </c>
      <c r="D156" s="232" t="s">
        <v>311</v>
      </c>
      <c r="E156" s="233" t="s">
        <v>871</v>
      </c>
      <c r="F156" s="234" t="s">
        <v>872</v>
      </c>
      <c r="G156" s="235" t="s">
        <v>862</v>
      </c>
      <c r="H156" s="236">
        <v>1</v>
      </c>
      <c r="I156" s="237"/>
      <c r="J156" s="238">
        <f>ROUND(I156*H156,2)</f>
        <v>0</v>
      </c>
      <c r="K156" s="234" t="s">
        <v>5</v>
      </c>
      <c r="L156" s="239"/>
      <c r="M156" s="240" t="s">
        <v>5</v>
      </c>
      <c r="N156" s="241" t="s">
        <v>42</v>
      </c>
      <c r="O156" s="48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5" t="s">
        <v>174</v>
      </c>
      <c r="AT156" s="25" t="s">
        <v>311</v>
      </c>
      <c r="AU156" s="25" t="s">
        <v>81</v>
      </c>
      <c r="AY156" s="25" t="s">
        <v>141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5" t="s">
        <v>79</v>
      </c>
      <c r="BK156" s="214">
        <f>ROUND(I156*H156,2)</f>
        <v>0</v>
      </c>
      <c r="BL156" s="25" t="s">
        <v>149</v>
      </c>
      <c r="BM156" s="25" t="s">
        <v>873</v>
      </c>
    </row>
    <row r="157" s="1" customFormat="1">
      <c r="B157" s="47"/>
      <c r="D157" s="216" t="s">
        <v>657</v>
      </c>
      <c r="F157" s="254" t="s">
        <v>864</v>
      </c>
      <c r="I157" s="176"/>
      <c r="L157" s="47"/>
      <c r="M157" s="255"/>
      <c r="N157" s="48"/>
      <c r="O157" s="48"/>
      <c r="P157" s="48"/>
      <c r="Q157" s="48"/>
      <c r="R157" s="48"/>
      <c r="S157" s="48"/>
      <c r="T157" s="86"/>
      <c r="AT157" s="25" t="s">
        <v>657</v>
      </c>
      <c r="AU157" s="25" t="s">
        <v>81</v>
      </c>
    </row>
    <row r="158" s="1" customFormat="1" ht="16.5" customHeight="1">
      <c r="B158" s="202"/>
      <c r="C158" s="232" t="s">
        <v>305</v>
      </c>
      <c r="D158" s="232" t="s">
        <v>311</v>
      </c>
      <c r="E158" s="233" t="s">
        <v>874</v>
      </c>
      <c r="F158" s="234" t="s">
        <v>875</v>
      </c>
      <c r="G158" s="235" t="s">
        <v>862</v>
      </c>
      <c r="H158" s="236">
        <v>11</v>
      </c>
      <c r="I158" s="237"/>
      <c r="J158" s="238">
        <f>ROUND(I158*H158,2)</f>
        <v>0</v>
      </c>
      <c r="K158" s="234" t="s">
        <v>5</v>
      </c>
      <c r="L158" s="239"/>
      <c r="M158" s="240" t="s">
        <v>5</v>
      </c>
      <c r="N158" s="241" t="s">
        <v>42</v>
      </c>
      <c r="O158" s="48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AR158" s="25" t="s">
        <v>174</v>
      </c>
      <c r="AT158" s="25" t="s">
        <v>311</v>
      </c>
      <c r="AU158" s="25" t="s">
        <v>81</v>
      </c>
      <c r="AY158" s="25" t="s">
        <v>141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5" t="s">
        <v>79</v>
      </c>
      <c r="BK158" s="214">
        <f>ROUND(I158*H158,2)</f>
        <v>0</v>
      </c>
      <c r="BL158" s="25" t="s">
        <v>149</v>
      </c>
      <c r="BM158" s="25" t="s">
        <v>876</v>
      </c>
    </row>
    <row r="159" s="1" customFormat="1">
      <c r="B159" s="47"/>
      <c r="D159" s="216" t="s">
        <v>657</v>
      </c>
      <c r="F159" s="254" t="s">
        <v>864</v>
      </c>
      <c r="I159" s="176"/>
      <c r="L159" s="47"/>
      <c r="M159" s="255"/>
      <c r="N159" s="48"/>
      <c r="O159" s="48"/>
      <c r="P159" s="48"/>
      <c r="Q159" s="48"/>
      <c r="R159" s="48"/>
      <c r="S159" s="48"/>
      <c r="T159" s="86"/>
      <c r="AT159" s="25" t="s">
        <v>657</v>
      </c>
      <c r="AU159" s="25" t="s">
        <v>81</v>
      </c>
    </row>
    <row r="160" s="1" customFormat="1" ht="16.5" customHeight="1">
      <c r="B160" s="202"/>
      <c r="C160" s="232" t="s">
        <v>310</v>
      </c>
      <c r="D160" s="232" t="s">
        <v>311</v>
      </c>
      <c r="E160" s="233" t="s">
        <v>877</v>
      </c>
      <c r="F160" s="234" t="s">
        <v>878</v>
      </c>
      <c r="G160" s="235" t="s">
        <v>862</v>
      </c>
      <c r="H160" s="236">
        <v>1</v>
      </c>
      <c r="I160" s="237"/>
      <c r="J160" s="238">
        <f>ROUND(I160*H160,2)</f>
        <v>0</v>
      </c>
      <c r="K160" s="234" t="s">
        <v>5</v>
      </c>
      <c r="L160" s="239"/>
      <c r="M160" s="240" t="s">
        <v>5</v>
      </c>
      <c r="N160" s="241" t="s">
        <v>42</v>
      </c>
      <c r="O160" s="48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5" t="s">
        <v>174</v>
      </c>
      <c r="AT160" s="25" t="s">
        <v>311</v>
      </c>
      <c r="AU160" s="25" t="s">
        <v>81</v>
      </c>
      <c r="AY160" s="25" t="s">
        <v>141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5" t="s">
        <v>79</v>
      </c>
      <c r="BK160" s="214">
        <f>ROUND(I160*H160,2)</f>
        <v>0</v>
      </c>
      <c r="BL160" s="25" t="s">
        <v>149</v>
      </c>
      <c r="BM160" s="25" t="s">
        <v>879</v>
      </c>
    </row>
    <row r="161" s="1" customFormat="1">
      <c r="B161" s="47"/>
      <c r="D161" s="216" t="s">
        <v>657</v>
      </c>
      <c r="F161" s="254" t="s">
        <v>880</v>
      </c>
      <c r="I161" s="176"/>
      <c r="L161" s="47"/>
      <c r="M161" s="255"/>
      <c r="N161" s="48"/>
      <c r="O161" s="48"/>
      <c r="P161" s="48"/>
      <c r="Q161" s="48"/>
      <c r="R161" s="48"/>
      <c r="S161" s="48"/>
      <c r="T161" s="86"/>
      <c r="AT161" s="25" t="s">
        <v>657</v>
      </c>
      <c r="AU161" s="25" t="s">
        <v>81</v>
      </c>
    </row>
    <row r="162" s="1" customFormat="1" ht="16.5" customHeight="1">
      <c r="B162" s="202"/>
      <c r="C162" s="232" t="s">
        <v>319</v>
      </c>
      <c r="D162" s="232" t="s">
        <v>311</v>
      </c>
      <c r="E162" s="233" t="s">
        <v>881</v>
      </c>
      <c r="F162" s="234" t="s">
        <v>882</v>
      </c>
      <c r="G162" s="235" t="s">
        <v>862</v>
      </c>
      <c r="H162" s="236">
        <v>7</v>
      </c>
      <c r="I162" s="237"/>
      <c r="J162" s="238">
        <f>ROUND(I162*H162,2)</f>
        <v>0</v>
      </c>
      <c r="K162" s="234" t="s">
        <v>5</v>
      </c>
      <c r="L162" s="239"/>
      <c r="M162" s="240" t="s">
        <v>5</v>
      </c>
      <c r="N162" s="241" t="s">
        <v>42</v>
      </c>
      <c r="O162" s="48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25" t="s">
        <v>174</v>
      </c>
      <c r="AT162" s="25" t="s">
        <v>311</v>
      </c>
      <c r="AU162" s="25" t="s">
        <v>81</v>
      </c>
      <c r="AY162" s="25" t="s">
        <v>141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5" t="s">
        <v>79</v>
      </c>
      <c r="BK162" s="214">
        <f>ROUND(I162*H162,2)</f>
        <v>0</v>
      </c>
      <c r="BL162" s="25" t="s">
        <v>149</v>
      </c>
      <c r="BM162" s="25" t="s">
        <v>883</v>
      </c>
    </row>
    <row r="163" s="1" customFormat="1">
      <c r="B163" s="47"/>
      <c r="D163" s="216" t="s">
        <v>657</v>
      </c>
      <c r="F163" s="254" t="s">
        <v>880</v>
      </c>
      <c r="I163" s="176"/>
      <c r="L163" s="47"/>
      <c r="M163" s="255"/>
      <c r="N163" s="48"/>
      <c r="O163" s="48"/>
      <c r="P163" s="48"/>
      <c r="Q163" s="48"/>
      <c r="R163" s="48"/>
      <c r="S163" s="48"/>
      <c r="T163" s="86"/>
      <c r="AT163" s="25" t="s">
        <v>657</v>
      </c>
      <c r="AU163" s="25" t="s">
        <v>81</v>
      </c>
    </row>
    <row r="164" s="1" customFormat="1" ht="16.5" customHeight="1">
      <c r="B164" s="202"/>
      <c r="C164" s="232" t="s">
        <v>323</v>
      </c>
      <c r="D164" s="232" t="s">
        <v>311</v>
      </c>
      <c r="E164" s="233" t="s">
        <v>884</v>
      </c>
      <c r="F164" s="234" t="s">
        <v>885</v>
      </c>
      <c r="G164" s="235" t="s">
        <v>862</v>
      </c>
      <c r="H164" s="236">
        <v>1</v>
      </c>
      <c r="I164" s="237"/>
      <c r="J164" s="238">
        <f>ROUND(I164*H164,2)</f>
        <v>0</v>
      </c>
      <c r="K164" s="234" t="s">
        <v>5</v>
      </c>
      <c r="L164" s="239"/>
      <c r="M164" s="240" t="s">
        <v>5</v>
      </c>
      <c r="N164" s="241" t="s">
        <v>42</v>
      </c>
      <c r="O164" s="48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25" t="s">
        <v>174</v>
      </c>
      <c r="AT164" s="25" t="s">
        <v>311</v>
      </c>
      <c r="AU164" s="25" t="s">
        <v>81</v>
      </c>
      <c r="AY164" s="25" t="s">
        <v>141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5" t="s">
        <v>79</v>
      </c>
      <c r="BK164" s="214">
        <f>ROUND(I164*H164,2)</f>
        <v>0</v>
      </c>
      <c r="BL164" s="25" t="s">
        <v>149</v>
      </c>
      <c r="BM164" s="25" t="s">
        <v>886</v>
      </c>
    </row>
    <row r="165" s="1" customFormat="1">
      <c r="B165" s="47"/>
      <c r="D165" s="216" t="s">
        <v>657</v>
      </c>
      <c r="F165" s="254" t="s">
        <v>864</v>
      </c>
      <c r="I165" s="176"/>
      <c r="L165" s="47"/>
      <c r="M165" s="255"/>
      <c r="N165" s="48"/>
      <c r="O165" s="48"/>
      <c r="P165" s="48"/>
      <c r="Q165" s="48"/>
      <c r="R165" s="48"/>
      <c r="S165" s="48"/>
      <c r="T165" s="86"/>
      <c r="AT165" s="25" t="s">
        <v>657</v>
      </c>
      <c r="AU165" s="25" t="s">
        <v>81</v>
      </c>
    </row>
    <row r="166" s="1" customFormat="1" ht="16.5" customHeight="1">
      <c r="B166" s="202"/>
      <c r="C166" s="232" t="s">
        <v>327</v>
      </c>
      <c r="D166" s="232" t="s">
        <v>311</v>
      </c>
      <c r="E166" s="233" t="s">
        <v>887</v>
      </c>
      <c r="F166" s="234" t="s">
        <v>888</v>
      </c>
      <c r="G166" s="235" t="s">
        <v>862</v>
      </c>
      <c r="H166" s="236">
        <v>5</v>
      </c>
      <c r="I166" s="237"/>
      <c r="J166" s="238">
        <f>ROUND(I166*H166,2)</f>
        <v>0</v>
      </c>
      <c r="K166" s="234" t="s">
        <v>5</v>
      </c>
      <c r="L166" s="239"/>
      <c r="M166" s="240" t="s">
        <v>5</v>
      </c>
      <c r="N166" s="241" t="s">
        <v>42</v>
      </c>
      <c r="O166" s="48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25" t="s">
        <v>174</v>
      </c>
      <c r="AT166" s="25" t="s">
        <v>311</v>
      </c>
      <c r="AU166" s="25" t="s">
        <v>81</v>
      </c>
      <c r="AY166" s="25" t="s">
        <v>141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5" t="s">
        <v>79</v>
      </c>
      <c r="BK166" s="214">
        <f>ROUND(I166*H166,2)</f>
        <v>0</v>
      </c>
      <c r="BL166" s="25" t="s">
        <v>149</v>
      </c>
      <c r="BM166" s="25" t="s">
        <v>889</v>
      </c>
    </row>
    <row r="167" s="1" customFormat="1">
      <c r="B167" s="47"/>
      <c r="D167" s="216" t="s">
        <v>657</v>
      </c>
      <c r="F167" s="254" t="s">
        <v>890</v>
      </c>
      <c r="I167" s="176"/>
      <c r="L167" s="47"/>
      <c r="M167" s="255"/>
      <c r="N167" s="48"/>
      <c r="O167" s="48"/>
      <c r="P167" s="48"/>
      <c r="Q167" s="48"/>
      <c r="R167" s="48"/>
      <c r="S167" s="48"/>
      <c r="T167" s="86"/>
      <c r="AT167" s="25" t="s">
        <v>657</v>
      </c>
      <c r="AU167" s="25" t="s">
        <v>81</v>
      </c>
    </row>
    <row r="168" s="1" customFormat="1" ht="16.5" customHeight="1">
      <c r="B168" s="202"/>
      <c r="C168" s="232" t="s">
        <v>332</v>
      </c>
      <c r="D168" s="232" t="s">
        <v>311</v>
      </c>
      <c r="E168" s="233" t="s">
        <v>891</v>
      </c>
      <c r="F168" s="234" t="s">
        <v>892</v>
      </c>
      <c r="G168" s="235" t="s">
        <v>862</v>
      </c>
      <c r="H168" s="236">
        <v>2</v>
      </c>
      <c r="I168" s="237"/>
      <c r="J168" s="238">
        <f>ROUND(I168*H168,2)</f>
        <v>0</v>
      </c>
      <c r="K168" s="234" t="s">
        <v>5</v>
      </c>
      <c r="L168" s="239"/>
      <c r="M168" s="240" t="s">
        <v>5</v>
      </c>
      <c r="N168" s="241" t="s">
        <v>42</v>
      </c>
      <c r="O168" s="48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25" t="s">
        <v>174</v>
      </c>
      <c r="AT168" s="25" t="s">
        <v>311</v>
      </c>
      <c r="AU168" s="25" t="s">
        <v>81</v>
      </c>
      <c r="AY168" s="25" t="s">
        <v>141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5" t="s">
        <v>79</v>
      </c>
      <c r="BK168" s="214">
        <f>ROUND(I168*H168,2)</f>
        <v>0</v>
      </c>
      <c r="BL168" s="25" t="s">
        <v>149</v>
      </c>
      <c r="BM168" s="25" t="s">
        <v>893</v>
      </c>
    </row>
    <row r="169" s="1" customFormat="1">
      <c r="B169" s="47"/>
      <c r="D169" s="216" t="s">
        <v>657</v>
      </c>
      <c r="F169" s="254" t="s">
        <v>880</v>
      </c>
      <c r="I169" s="176"/>
      <c r="L169" s="47"/>
      <c r="M169" s="255"/>
      <c r="N169" s="48"/>
      <c r="O169" s="48"/>
      <c r="P169" s="48"/>
      <c r="Q169" s="48"/>
      <c r="R169" s="48"/>
      <c r="S169" s="48"/>
      <c r="T169" s="86"/>
      <c r="AT169" s="25" t="s">
        <v>657</v>
      </c>
      <c r="AU169" s="25" t="s">
        <v>81</v>
      </c>
    </row>
    <row r="170" s="1" customFormat="1" ht="16.5" customHeight="1">
      <c r="B170" s="202"/>
      <c r="C170" s="232" t="s">
        <v>337</v>
      </c>
      <c r="D170" s="232" t="s">
        <v>311</v>
      </c>
      <c r="E170" s="233" t="s">
        <v>894</v>
      </c>
      <c r="F170" s="234" t="s">
        <v>895</v>
      </c>
      <c r="G170" s="235" t="s">
        <v>862</v>
      </c>
      <c r="H170" s="236">
        <v>2</v>
      </c>
      <c r="I170" s="237"/>
      <c r="J170" s="238">
        <f>ROUND(I170*H170,2)</f>
        <v>0</v>
      </c>
      <c r="K170" s="234" t="s">
        <v>5</v>
      </c>
      <c r="L170" s="239"/>
      <c r="M170" s="240" t="s">
        <v>5</v>
      </c>
      <c r="N170" s="241" t="s">
        <v>42</v>
      </c>
      <c r="O170" s="48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5" t="s">
        <v>174</v>
      </c>
      <c r="AT170" s="25" t="s">
        <v>311</v>
      </c>
      <c r="AU170" s="25" t="s">
        <v>81</v>
      </c>
      <c r="AY170" s="25" t="s">
        <v>141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5" t="s">
        <v>79</v>
      </c>
      <c r="BK170" s="214">
        <f>ROUND(I170*H170,2)</f>
        <v>0</v>
      </c>
      <c r="BL170" s="25" t="s">
        <v>149</v>
      </c>
      <c r="BM170" s="25" t="s">
        <v>896</v>
      </c>
    </row>
    <row r="171" s="1" customFormat="1">
      <c r="B171" s="47"/>
      <c r="D171" s="216" t="s">
        <v>657</v>
      </c>
      <c r="F171" s="254" t="s">
        <v>880</v>
      </c>
      <c r="I171" s="176"/>
      <c r="L171" s="47"/>
      <c r="M171" s="255"/>
      <c r="N171" s="48"/>
      <c r="O171" s="48"/>
      <c r="P171" s="48"/>
      <c r="Q171" s="48"/>
      <c r="R171" s="48"/>
      <c r="S171" s="48"/>
      <c r="T171" s="86"/>
      <c r="AT171" s="25" t="s">
        <v>657</v>
      </c>
      <c r="AU171" s="25" t="s">
        <v>81</v>
      </c>
    </row>
    <row r="172" s="1" customFormat="1" ht="16.5" customHeight="1">
      <c r="B172" s="202"/>
      <c r="C172" s="232" t="s">
        <v>341</v>
      </c>
      <c r="D172" s="232" t="s">
        <v>311</v>
      </c>
      <c r="E172" s="233" t="s">
        <v>897</v>
      </c>
      <c r="F172" s="234" t="s">
        <v>898</v>
      </c>
      <c r="G172" s="235" t="s">
        <v>862</v>
      </c>
      <c r="H172" s="236">
        <v>9</v>
      </c>
      <c r="I172" s="237"/>
      <c r="J172" s="238">
        <f>ROUND(I172*H172,2)</f>
        <v>0</v>
      </c>
      <c r="K172" s="234" t="s">
        <v>5</v>
      </c>
      <c r="L172" s="239"/>
      <c r="M172" s="240" t="s">
        <v>5</v>
      </c>
      <c r="N172" s="241" t="s">
        <v>42</v>
      </c>
      <c r="O172" s="48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5" t="s">
        <v>174</v>
      </c>
      <c r="AT172" s="25" t="s">
        <v>311</v>
      </c>
      <c r="AU172" s="25" t="s">
        <v>81</v>
      </c>
      <c r="AY172" s="25" t="s">
        <v>141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5" t="s">
        <v>79</v>
      </c>
      <c r="BK172" s="214">
        <f>ROUND(I172*H172,2)</f>
        <v>0</v>
      </c>
      <c r="BL172" s="25" t="s">
        <v>149</v>
      </c>
      <c r="BM172" s="25" t="s">
        <v>899</v>
      </c>
    </row>
    <row r="173" s="1" customFormat="1">
      <c r="B173" s="47"/>
      <c r="D173" s="216" t="s">
        <v>657</v>
      </c>
      <c r="F173" s="254" t="s">
        <v>890</v>
      </c>
      <c r="I173" s="176"/>
      <c r="L173" s="47"/>
      <c r="M173" s="255"/>
      <c r="N173" s="48"/>
      <c r="O173" s="48"/>
      <c r="P173" s="48"/>
      <c r="Q173" s="48"/>
      <c r="R173" s="48"/>
      <c r="S173" s="48"/>
      <c r="T173" s="86"/>
      <c r="AT173" s="25" t="s">
        <v>657</v>
      </c>
      <c r="AU173" s="25" t="s">
        <v>81</v>
      </c>
    </row>
    <row r="174" s="1" customFormat="1" ht="16.5" customHeight="1">
      <c r="B174" s="202"/>
      <c r="C174" s="232" t="s">
        <v>345</v>
      </c>
      <c r="D174" s="232" t="s">
        <v>311</v>
      </c>
      <c r="E174" s="233" t="s">
        <v>900</v>
      </c>
      <c r="F174" s="234" t="s">
        <v>901</v>
      </c>
      <c r="G174" s="235" t="s">
        <v>862</v>
      </c>
      <c r="H174" s="236">
        <v>4</v>
      </c>
      <c r="I174" s="237"/>
      <c r="J174" s="238">
        <f>ROUND(I174*H174,2)</f>
        <v>0</v>
      </c>
      <c r="K174" s="234" t="s">
        <v>5</v>
      </c>
      <c r="L174" s="239"/>
      <c r="M174" s="240" t="s">
        <v>5</v>
      </c>
      <c r="N174" s="241" t="s">
        <v>42</v>
      </c>
      <c r="O174" s="48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25" t="s">
        <v>174</v>
      </c>
      <c r="AT174" s="25" t="s">
        <v>311</v>
      </c>
      <c r="AU174" s="25" t="s">
        <v>81</v>
      </c>
      <c r="AY174" s="25" t="s">
        <v>141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5" t="s">
        <v>79</v>
      </c>
      <c r="BK174" s="214">
        <f>ROUND(I174*H174,2)</f>
        <v>0</v>
      </c>
      <c r="BL174" s="25" t="s">
        <v>149</v>
      </c>
      <c r="BM174" s="25" t="s">
        <v>902</v>
      </c>
    </row>
    <row r="175" s="1" customFormat="1">
      <c r="B175" s="47"/>
      <c r="D175" s="216" t="s">
        <v>657</v>
      </c>
      <c r="F175" s="254" t="s">
        <v>864</v>
      </c>
      <c r="I175" s="176"/>
      <c r="L175" s="47"/>
      <c r="M175" s="255"/>
      <c r="N175" s="48"/>
      <c r="O175" s="48"/>
      <c r="P175" s="48"/>
      <c r="Q175" s="48"/>
      <c r="R175" s="48"/>
      <c r="S175" s="48"/>
      <c r="T175" s="86"/>
      <c r="AT175" s="25" t="s">
        <v>657</v>
      </c>
      <c r="AU175" s="25" t="s">
        <v>81</v>
      </c>
    </row>
    <row r="176" s="1" customFormat="1" ht="16.5" customHeight="1">
      <c r="B176" s="202"/>
      <c r="C176" s="232" t="s">
        <v>350</v>
      </c>
      <c r="D176" s="232" t="s">
        <v>311</v>
      </c>
      <c r="E176" s="233" t="s">
        <v>903</v>
      </c>
      <c r="F176" s="234" t="s">
        <v>904</v>
      </c>
      <c r="G176" s="235" t="s">
        <v>862</v>
      </c>
      <c r="H176" s="236">
        <v>3</v>
      </c>
      <c r="I176" s="237"/>
      <c r="J176" s="238">
        <f>ROUND(I176*H176,2)</f>
        <v>0</v>
      </c>
      <c r="K176" s="234" t="s">
        <v>5</v>
      </c>
      <c r="L176" s="239"/>
      <c r="M176" s="240" t="s">
        <v>5</v>
      </c>
      <c r="N176" s="241" t="s">
        <v>42</v>
      </c>
      <c r="O176" s="48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5" t="s">
        <v>174</v>
      </c>
      <c r="AT176" s="25" t="s">
        <v>311</v>
      </c>
      <c r="AU176" s="25" t="s">
        <v>81</v>
      </c>
      <c r="AY176" s="25" t="s">
        <v>141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5" t="s">
        <v>79</v>
      </c>
      <c r="BK176" s="214">
        <f>ROUND(I176*H176,2)</f>
        <v>0</v>
      </c>
      <c r="BL176" s="25" t="s">
        <v>149</v>
      </c>
      <c r="BM176" s="25" t="s">
        <v>905</v>
      </c>
    </row>
    <row r="177" s="1" customFormat="1">
      <c r="B177" s="47"/>
      <c r="D177" s="216" t="s">
        <v>657</v>
      </c>
      <c r="F177" s="254" t="s">
        <v>880</v>
      </c>
      <c r="I177" s="176"/>
      <c r="L177" s="47"/>
      <c r="M177" s="255"/>
      <c r="N177" s="48"/>
      <c r="O177" s="48"/>
      <c r="P177" s="48"/>
      <c r="Q177" s="48"/>
      <c r="R177" s="48"/>
      <c r="S177" s="48"/>
      <c r="T177" s="86"/>
      <c r="AT177" s="25" t="s">
        <v>657</v>
      </c>
      <c r="AU177" s="25" t="s">
        <v>81</v>
      </c>
    </row>
    <row r="178" s="1" customFormat="1" ht="16.5" customHeight="1">
      <c r="B178" s="202"/>
      <c r="C178" s="232" t="s">
        <v>354</v>
      </c>
      <c r="D178" s="232" t="s">
        <v>311</v>
      </c>
      <c r="E178" s="233" t="s">
        <v>906</v>
      </c>
      <c r="F178" s="234" t="s">
        <v>907</v>
      </c>
      <c r="G178" s="235" t="s">
        <v>862</v>
      </c>
      <c r="H178" s="236">
        <v>6</v>
      </c>
      <c r="I178" s="237"/>
      <c r="J178" s="238">
        <f>ROUND(I178*H178,2)</f>
        <v>0</v>
      </c>
      <c r="K178" s="234" t="s">
        <v>5</v>
      </c>
      <c r="L178" s="239"/>
      <c r="M178" s="240" t="s">
        <v>5</v>
      </c>
      <c r="N178" s="241" t="s">
        <v>42</v>
      </c>
      <c r="O178" s="48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AR178" s="25" t="s">
        <v>174</v>
      </c>
      <c r="AT178" s="25" t="s">
        <v>311</v>
      </c>
      <c r="AU178" s="25" t="s">
        <v>81</v>
      </c>
      <c r="AY178" s="25" t="s">
        <v>141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5" t="s">
        <v>79</v>
      </c>
      <c r="BK178" s="214">
        <f>ROUND(I178*H178,2)</f>
        <v>0</v>
      </c>
      <c r="BL178" s="25" t="s">
        <v>149</v>
      </c>
      <c r="BM178" s="25" t="s">
        <v>908</v>
      </c>
    </row>
    <row r="179" s="1" customFormat="1">
      <c r="B179" s="47"/>
      <c r="D179" s="216" t="s">
        <v>657</v>
      </c>
      <c r="F179" s="254" t="s">
        <v>864</v>
      </c>
      <c r="I179" s="176"/>
      <c r="L179" s="47"/>
      <c r="M179" s="255"/>
      <c r="N179" s="48"/>
      <c r="O179" s="48"/>
      <c r="P179" s="48"/>
      <c r="Q179" s="48"/>
      <c r="R179" s="48"/>
      <c r="S179" s="48"/>
      <c r="T179" s="86"/>
      <c r="AT179" s="25" t="s">
        <v>657</v>
      </c>
      <c r="AU179" s="25" t="s">
        <v>81</v>
      </c>
    </row>
    <row r="180" s="1" customFormat="1" ht="16.5" customHeight="1">
      <c r="B180" s="202"/>
      <c r="C180" s="232" t="s">
        <v>362</v>
      </c>
      <c r="D180" s="232" t="s">
        <v>311</v>
      </c>
      <c r="E180" s="233" t="s">
        <v>909</v>
      </c>
      <c r="F180" s="234" t="s">
        <v>910</v>
      </c>
      <c r="G180" s="235" t="s">
        <v>862</v>
      </c>
      <c r="H180" s="236">
        <v>1</v>
      </c>
      <c r="I180" s="237"/>
      <c r="J180" s="238">
        <f>ROUND(I180*H180,2)</f>
        <v>0</v>
      </c>
      <c r="K180" s="234" t="s">
        <v>5</v>
      </c>
      <c r="L180" s="239"/>
      <c r="M180" s="240" t="s">
        <v>5</v>
      </c>
      <c r="N180" s="241" t="s">
        <v>42</v>
      </c>
      <c r="O180" s="48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AR180" s="25" t="s">
        <v>174</v>
      </c>
      <c r="AT180" s="25" t="s">
        <v>311</v>
      </c>
      <c r="AU180" s="25" t="s">
        <v>81</v>
      </c>
      <c r="AY180" s="25" t="s">
        <v>141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5" t="s">
        <v>79</v>
      </c>
      <c r="BK180" s="214">
        <f>ROUND(I180*H180,2)</f>
        <v>0</v>
      </c>
      <c r="BL180" s="25" t="s">
        <v>149</v>
      </c>
      <c r="BM180" s="25" t="s">
        <v>911</v>
      </c>
    </row>
    <row r="181" s="1" customFormat="1">
      <c r="B181" s="47"/>
      <c r="D181" s="216" t="s">
        <v>657</v>
      </c>
      <c r="F181" s="254" t="s">
        <v>864</v>
      </c>
      <c r="I181" s="176"/>
      <c r="L181" s="47"/>
      <c r="M181" s="255"/>
      <c r="N181" s="48"/>
      <c r="O181" s="48"/>
      <c r="P181" s="48"/>
      <c r="Q181" s="48"/>
      <c r="R181" s="48"/>
      <c r="S181" s="48"/>
      <c r="T181" s="86"/>
      <c r="AT181" s="25" t="s">
        <v>657</v>
      </c>
      <c r="AU181" s="25" t="s">
        <v>81</v>
      </c>
    </row>
    <row r="182" s="1" customFormat="1" ht="16.5" customHeight="1">
      <c r="B182" s="202"/>
      <c r="C182" s="232" t="s">
        <v>367</v>
      </c>
      <c r="D182" s="232" t="s">
        <v>311</v>
      </c>
      <c r="E182" s="233" t="s">
        <v>912</v>
      </c>
      <c r="F182" s="234" t="s">
        <v>913</v>
      </c>
      <c r="G182" s="235" t="s">
        <v>862</v>
      </c>
      <c r="H182" s="236">
        <v>3</v>
      </c>
      <c r="I182" s="237"/>
      <c r="J182" s="238">
        <f>ROUND(I182*H182,2)</f>
        <v>0</v>
      </c>
      <c r="K182" s="234" t="s">
        <v>5</v>
      </c>
      <c r="L182" s="239"/>
      <c r="M182" s="240" t="s">
        <v>5</v>
      </c>
      <c r="N182" s="241" t="s">
        <v>42</v>
      </c>
      <c r="O182" s="48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5" t="s">
        <v>174</v>
      </c>
      <c r="AT182" s="25" t="s">
        <v>311</v>
      </c>
      <c r="AU182" s="25" t="s">
        <v>81</v>
      </c>
      <c r="AY182" s="25" t="s">
        <v>141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5" t="s">
        <v>79</v>
      </c>
      <c r="BK182" s="214">
        <f>ROUND(I182*H182,2)</f>
        <v>0</v>
      </c>
      <c r="BL182" s="25" t="s">
        <v>149</v>
      </c>
      <c r="BM182" s="25" t="s">
        <v>914</v>
      </c>
    </row>
    <row r="183" s="1" customFormat="1">
      <c r="B183" s="47"/>
      <c r="D183" s="216" t="s">
        <v>657</v>
      </c>
      <c r="F183" s="254" t="s">
        <v>880</v>
      </c>
      <c r="I183" s="176"/>
      <c r="L183" s="47"/>
      <c r="M183" s="255"/>
      <c r="N183" s="48"/>
      <c r="O183" s="48"/>
      <c r="P183" s="48"/>
      <c r="Q183" s="48"/>
      <c r="R183" s="48"/>
      <c r="S183" s="48"/>
      <c r="T183" s="86"/>
      <c r="AT183" s="25" t="s">
        <v>657</v>
      </c>
      <c r="AU183" s="25" t="s">
        <v>81</v>
      </c>
    </row>
    <row r="184" s="1" customFormat="1" ht="16.5" customHeight="1">
      <c r="B184" s="202"/>
      <c r="C184" s="232" t="s">
        <v>374</v>
      </c>
      <c r="D184" s="232" t="s">
        <v>311</v>
      </c>
      <c r="E184" s="233" t="s">
        <v>915</v>
      </c>
      <c r="F184" s="234" t="s">
        <v>916</v>
      </c>
      <c r="G184" s="235" t="s">
        <v>862</v>
      </c>
      <c r="H184" s="236">
        <v>1</v>
      </c>
      <c r="I184" s="237"/>
      <c r="J184" s="238">
        <f>ROUND(I184*H184,2)</f>
        <v>0</v>
      </c>
      <c r="K184" s="234" t="s">
        <v>5</v>
      </c>
      <c r="L184" s="239"/>
      <c r="M184" s="240" t="s">
        <v>5</v>
      </c>
      <c r="N184" s="241" t="s">
        <v>42</v>
      </c>
      <c r="O184" s="48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AR184" s="25" t="s">
        <v>174</v>
      </c>
      <c r="AT184" s="25" t="s">
        <v>311</v>
      </c>
      <c r="AU184" s="25" t="s">
        <v>81</v>
      </c>
      <c r="AY184" s="25" t="s">
        <v>141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5" t="s">
        <v>79</v>
      </c>
      <c r="BK184" s="214">
        <f>ROUND(I184*H184,2)</f>
        <v>0</v>
      </c>
      <c r="BL184" s="25" t="s">
        <v>149</v>
      </c>
      <c r="BM184" s="25" t="s">
        <v>917</v>
      </c>
    </row>
    <row r="185" s="1" customFormat="1">
      <c r="B185" s="47"/>
      <c r="D185" s="216" t="s">
        <v>657</v>
      </c>
      <c r="F185" s="254" t="s">
        <v>880</v>
      </c>
      <c r="I185" s="176"/>
      <c r="L185" s="47"/>
      <c r="M185" s="255"/>
      <c r="N185" s="48"/>
      <c r="O185" s="48"/>
      <c r="P185" s="48"/>
      <c r="Q185" s="48"/>
      <c r="R185" s="48"/>
      <c r="S185" s="48"/>
      <c r="T185" s="86"/>
      <c r="AT185" s="25" t="s">
        <v>657</v>
      </c>
      <c r="AU185" s="25" t="s">
        <v>81</v>
      </c>
    </row>
    <row r="186" s="1" customFormat="1" ht="16.5" customHeight="1">
      <c r="B186" s="202"/>
      <c r="C186" s="232" t="s">
        <v>381</v>
      </c>
      <c r="D186" s="232" t="s">
        <v>311</v>
      </c>
      <c r="E186" s="233" t="s">
        <v>918</v>
      </c>
      <c r="F186" s="234" t="s">
        <v>919</v>
      </c>
      <c r="G186" s="235" t="s">
        <v>862</v>
      </c>
      <c r="H186" s="236">
        <v>1</v>
      </c>
      <c r="I186" s="237"/>
      <c r="J186" s="238">
        <f>ROUND(I186*H186,2)</f>
        <v>0</v>
      </c>
      <c r="K186" s="234" t="s">
        <v>5</v>
      </c>
      <c r="L186" s="239"/>
      <c r="M186" s="240" t="s">
        <v>5</v>
      </c>
      <c r="N186" s="241" t="s">
        <v>42</v>
      </c>
      <c r="O186" s="48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AR186" s="25" t="s">
        <v>174</v>
      </c>
      <c r="AT186" s="25" t="s">
        <v>311</v>
      </c>
      <c r="AU186" s="25" t="s">
        <v>81</v>
      </c>
      <c r="AY186" s="25" t="s">
        <v>141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5" t="s">
        <v>79</v>
      </c>
      <c r="BK186" s="214">
        <f>ROUND(I186*H186,2)</f>
        <v>0</v>
      </c>
      <c r="BL186" s="25" t="s">
        <v>149</v>
      </c>
      <c r="BM186" s="25" t="s">
        <v>920</v>
      </c>
    </row>
    <row r="187" s="1" customFormat="1">
      <c r="B187" s="47"/>
      <c r="D187" s="216" t="s">
        <v>657</v>
      </c>
      <c r="F187" s="254" t="s">
        <v>921</v>
      </c>
      <c r="I187" s="176"/>
      <c r="L187" s="47"/>
      <c r="M187" s="255"/>
      <c r="N187" s="48"/>
      <c r="O187" s="48"/>
      <c r="P187" s="48"/>
      <c r="Q187" s="48"/>
      <c r="R187" s="48"/>
      <c r="S187" s="48"/>
      <c r="T187" s="86"/>
      <c r="AT187" s="25" t="s">
        <v>657</v>
      </c>
      <c r="AU187" s="25" t="s">
        <v>81</v>
      </c>
    </row>
    <row r="188" s="1" customFormat="1" ht="16.5" customHeight="1">
      <c r="B188" s="202"/>
      <c r="C188" s="232" t="s">
        <v>388</v>
      </c>
      <c r="D188" s="232" t="s">
        <v>311</v>
      </c>
      <c r="E188" s="233" t="s">
        <v>922</v>
      </c>
      <c r="F188" s="234" t="s">
        <v>923</v>
      </c>
      <c r="G188" s="235" t="s">
        <v>862</v>
      </c>
      <c r="H188" s="236">
        <v>5</v>
      </c>
      <c r="I188" s="237"/>
      <c r="J188" s="238">
        <f>ROUND(I188*H188,2)</f>
        <v>0</v>
      </c>
      <c r="K188" s="234" t="s">
        <v>5</v>
      </c>
      <c r="L188" s="239"/>
      <c r="M188" s="240" t="s">
        <v>5</v>
      </c>
      <c r="N188" s="241" t="s">
        <v>42</v>
      </c>
      <c r="O188" s="48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AR188" s="25" t="s">
        <v>174</v>
      </c>
      <c r="AT188" s="25" t="s">
        <v>311</v>
      </c>
      <c r="AU188" s="25" t="s">
        <v>81</v>
      </c>
      <c r="AY188" s="25" t="s">
        <v>141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5" t="s">
        <v>79</v>
      </c>
      <c r="BK188" s="214">
        <f>ROUND(I188*H188,2)</f>
        <v>0</v>
      </c>
      <c r="BL188" s="25" t="s">
        <v>149</v>
      </c>
      <c r="BM188" s="25" t="s">
        <v>924</v>
      </c>
    </row>
    <row r="189" s="1" customFormat="1">
      <c r="B189" s="47"/>
      <c r="D189" s="216" t="s">
        <v>657</v>
      </c>
      <c r="F189" s="254" t="s">
        <v>921</v>
      </c>
      <c r="I189" s="176"/>
      <c r="L189" s="47"/>
      <c r="M189" s="255"/>
      <c r="N189" s="48"/>
      <c r="O189" s="48"/>
      <c r="P189" s="48"/>
      <c r="Q189" s="48"/>
      <c r="R189" s="48"/>
      <c r="S189" s="48"/>
      <c r="T189" s="86"/>
      <c r="AT189" s="25" t="s">
        <v>657</v>
      </c>
      <c r="AU189" s="25" t="s">
        <v>81</v>
      </c>
    </row>
    <row r="190" s="1" customFormat="1" ht="16.5" customHeight="1">
      <c r="B190" s="202"/>
      <c r="C190" s="232" t="s">
        <v>393</v>
      </c>
      <c r="D190" s="232" t="s">
        <v>311</v>
      </c>
      <c r="E190" s="233" t="s">
        <v>925</v>
      </c>
      <c r="F190" s="234" t="s">
        <v>926</v>
      </c>
      <c r="G190" s="235" t="s">
        <v>862</v>
      </c>
      <c r="H190" s="236">
        <v>2</v>
      </c>
      <c r="I190" s="237"/>
      <c r="J190" s="238">
        <f>ROUND(I190*H190,2)</f>
        <v>0</v>
      </c>
      <c r="K190" s="234" t="s">
        <v>5</v>
      </c>
      <c r="L190" s="239"/>
      <c r="M190" s="240" t="s">
        <v>5</v>
      </c>
      <c r="N190" s="241" t="s">
        <v>42</v>
      </c>
      <c r="O190" s="48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AR190" s="25" t="s">
        <v>174</v>
      </c>
      <c r="AT190" s="25" t="s">
        <v>311</v>
      </c>
      <c r="AU190" s="25" t="s">
        <v>81</v>
      </c>
      <c r="AY190" s="25" t="s">
        <v>141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5" t="s">
        <v>79</v>
      </c>
      <c r="BK190" s="214">
        <f>ROUND(I190*H190,2)</f>
        <v>0</v>
      </c>
      <c r="BL190" s="25" t="s">
        <v>149</v>
      </c>
      <c r="BM190" s="25" t="s">
        <v>927</v>
      </c>
    </row>
    <row r="191" s="1" customFormat="1">
      <c r="B191" s="47"/>
      <c r="D191" s="216" t="s">
        <v>657</v>
      </c>
      <c r="F191" s="254" t="s">
        <v>864</v>
      </c>
      <c r="I191" s="176"/>
      <c r="L191" s="47"/>
      <c r="M191" s="255"/>
      <c r="N191" s="48"/>
      <c r="O191" s="48"/>
      <c r="P191" s="48"/>
      <c r="Q191" s="48"/>
      <c r="R191" s="48"/>
      <c r="S191" s="48"/>
      <c r="T191" s="86"/>
      <c r="AT191" s="25" t="s">
        <v>657</v>
      </c>
      <c r="AU191" s="25" t="s">
        <v>81</v>
      </c>
    </row>
    <row r="192" s="1" customFormat="1" ht="16.5" customHeight="1">
      <c r="B192" s="202"/>
      <c r="C192" s="232" t="s">
        <v>398</v>
      </c>
      <c r="D192" s="232" t="s">
        <v>311</v>
      </c>
      <c r="E192" s="233" t="s">
        <v>928</v>
      </c>
      <c r="F192" s="234" t="s">
        <v>929</v>
      </c>
      <c r="G192" s="235" t="s">
        <v>862</v>
      </c>
      <c r="H192" s="236">
        <v>6</v>
      </c>
      <c r="I192" s="237"/>
      <c r="J192" s="238">
        <f>ROUND(I192*H192,2)</f>
        <v>0</v>
      </c>
      <c r="K192" s="234" t="s">
        <v>5</v>
      </c>
      <c r="L192" s="239"/>
      <c r="M192" s="240" t="s">
        <v>5</v>
      </c>
      <c r="N192" s="241" t="s">
        <v>42</v>
      </c>
      <c r="O192" s="48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AR192" s="25" t="s">
        <v>174</v>
      </c>
      <c r="AT192" s="25" t="s">
        <v>311</v>
      </c>
      <c r="AU192" s="25" t="s">
        <v>81</v>
      </c>
      <c r="AY192" s="25" t="s">
        <v>141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25" t="s">
        <v>79</v>
      </c>
      <c r="BK192" s="214">
        <f>ROUND(I192*H192,2)</f>
        <v>0</v>
      </c>
      <c r="BL192" s="25" t="s">
        <v>149</v>
      </c>
      <c r="BM192" s="25" t="s">
        <v>930</v>
      </c>
    </row>
    <row r="193" s="1" customFormat="1">
      <c r="B193" s="47"/>
      <c r="D193" s="216" t="s">
        <v>657</v>
      </c>
      <c r="F193" s="254" t="s">
        <v>864</v>
      </c>
      <c r="I193" s="176"/>
      <c r="L193" s="47"/>
      <c r="M193" s="255"/>
      <c r="N193" s="48"/>
      <c r="O193" s="48"/>
      <c r="P193" s="48"/>
      <c r="Q193" s="48"/>
      <c r="R193" s="48"/>
      <c r="S193" s="48"/>
      <c r="T193" s="86"/>
      <c r="AT193" s="25" t="s">
        <v>657</v>
      </c>
      <c r="AU193" s="25" t="s">
        <v>81</v>
      </c>
    </row>
    <row r="194" s="1" customFormat="1" ht="16.5" customHeight="1">
      <c r="B194" s="202"/>
      <c r="C194" s="203" t="s">
        <v>407</v>
      </c>
      <c r="D194" s="203" t="s">
        <v>144</v>
      </c>
      <c r="E194" s="204" t="s">
        <v>931</v>
      </c>
      <c r="F194" s="205" t="s">
        <v>932</v>
      </c>
      <c r="G194" s="206" t="s">
        <v>571</v>
      </c>
      <c r="H194" s="207">
        <v>87</v>
      </c>
      <c r="I194" s="208"/>
      <c r="J194" s="209">
        <f>ROUND(I194*H194,2)</f>
        <v>0</v>
      </c>
      <c r="K194" s="205" t="s">
        <v>148</v>
      </c>
      <c r="L194" s="47"/>
      <c r="M194" s="210" t="s">
        <v>5</v>
      </c>
      <c r="N194" s="211" t="s">
        <v>42</v>
      </c>
      <c r="O194" s="48"/>
      <c r="P194" s="212">
        <f>O194*H194</f>
        <v>0</v>
      </c>
      <c r="Q194" s="212">
        <v>5.0000000000000002E-05</v>
      </c>
      <c r="R194" s="212">
        <f>Q194*H194</f>
        <v>0.0043500000000000006</v>
      </c>
      <c r="S194" s="212">
        <v>0</v>
      </c>
      <c r="T194" s="213">
        <f>S194*H194</f>
        <v>0</v>
      </c>
      <c r="AR194" s="25" t="s">
        <v>149</v>
      </c>
      <c r="AT194" s="25" t="s">
        <v>144</v>
      </c>
      <c r="AU194" s="25" t="s">
        <v>81</v>
      </c>
      <c r="AY194" s="25" t="s">
        <v>141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5" t="s">
        <v>79</v>
      </c>
      <c r="BK194" s="214">
        <f>ROUND(I194*H194,2)</f>
        <v>0</v>
      </c>
      <c r="BL194" s="25" t="s">
        <v>149</v>
      </c>
      <c r="BM194" s="25" t="s">
        <v>933</v>
      </c>
    </row>
    <row r="195" s="1" customFormat="1" ht="16.5" customHeight="1">
      <c r="B195" s="202"/>
      <c r="C195" s="232" t="s">
        <v>416</v>
      </c>
      <c r="D195" s="232" t="s">
        <v>311</v>
      </c>
      <c r="E195" s="233" t="s">
        <v>934</v>
      </c>
      <c r="F195" s="234" t="s">
        <v>935</v>
      </c>
      <c r="G195" s="235" t="s">
        <v>571</v>
      </c>
      <c r="H195" s="236">
        <v>261</v>
      </c>
      <c r="I195" s="237"/>
      <c r="J195" s="238">
        <f>ROUND(I195*H195,2)</f>
        <v>0</v>
      </c>
      <c r="K195" s="234" t="s">
        <v>467</v>
      </c>
      <c r="L195" s="239"/>
      <c r="M195" s="240" t="s">
        <v>5</v>
      </c>
      <c r="N195" s="241" t="s">
        <v>42</v>
      </c>
      <c r="O195" s="48"/>
      <c r="P195" s="212">
        <f>O195*H195</f>
        <v>0</v>
      </c>
      <c r="Q195" s="212">
        <v>0.65000000000000002</v>
      </c>
      <c r="R195" s="212">
        <f>Q195*H195</f>
        <v>169.65000000000001</v>
      </c>
      <c r="S195" s="212">
        <v>0</v>
      </c>
      <c r="T195" s="213">
        <f>S195*H195</f>
        <v>0</v>
      </c>
      <c r="AR195" s="25" t="s">
        <v>174</v>
      </c>
      <c r="AT195" s="25" t="s">
        <v>311</v>
      </c>
      <c r="AU195" s="25" t="s">
        <v>81</v>
      </c>
      <c r="AY195" s="25" t="s">
        <v>141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25" t="s">
        <v>79</v>
      </c>
      <c r="BK195" s="214">
        <f>ROUND(I195*H195,2)</f>
        <v>0</v>
      </c>
      <c r="BL195" s="25" t="s">
        <v>149</v>
      </c>
      <c r="BM195" s="25" t="s">
        <v>936</v>
      </c>
    </row>
    <row r="196" s="11" customFormat="1">
      <c r="B196" s="215"/>
      <c r="D196" s="216" t="s">
        <v>179</v>
      </c>
      <c r="E196" s="217" t="s">
        <v>5</v>
      </c>
      <c r="F196" s="218" t="s">
        <v>937</v>
      </c>
      <c r="H196" s="219">
        <v>261</v>
      </c>
      <c r="I196" s="220"/>
      <c r="L196" s="215"/>
      <c r="M196" s="221"/>
      <c r="N196" s="222"/>
      <c r="O196" s="222"/>
      <c r="P196" s="222"/>
      <c r="Q196" s="222"/>
      <c r="R196" s="222"/>
      <c r="S196" s="222"/>
      <c r="T196" s="223"/>
      <c r="AT196" s="217" t="s">
        <v>179</v>
      </c>
      <c r="AU196" s="217" t="s">
        <v>81</v>
      </c>
      <c r="AV196" s="11" t="s">
        <v>81</v>
      </c>
      <c r="AW196" s="11" t="s">
        <v>35</v>
      </c>
      <c r="AX196" s="11" t="s">
        <v>79</v>
      </c>
      <c r="AY196" s="217" t="s">
        <v>141</v>
      </c>
    </row>
    <row r="197" s="1" customFormat="1" ht="16.5" customHeight="1">
      <c r="B197" s="202"/>
      <c r="C197" s="232" t="s">
        <v>421</v>
      </c>
      <c r="D197" s="232" t="s">
        <v>311</v>
      </c>
      <c r="E197" s="233" t="s">
        <v>938</v>
      </c>
      <c r="F197" s="234" t="s">
        <v>939</v>
      </c>
      <c r="G197" s="235" t="s">
        <v>571</v>
      </c>
      <c r="H197" s="236">
        <v>261</v>
      </c>
      <c r="I197" s="237"/>
      <c r="J197" s="238">
        <f>ROUND(I197*H197,2)</f>
        <v>0</v>
      </c>
      <c r="K197" s="234" t="s">
        <v>467</v>
      </c>
      <c r="L197" s="239"/>
      <c r="M197" s="240" t="s">
        <v>5</v>
      </c>
      <c r="N197" s="241" t="s">
        <v>42</v>
      </c>
      <c r="O197" s="48"/>
      <c r="P197" s="212">
        <f>O197*H197</f>
        <v>0</v>
      </c>
      <c r="Q197" s="212">
        <v>0.65000000000000002</v>
      </c>
      <c r="R197" s="212">
        <f>Q197*H197</f>
        <v>169.65000000000001</v>
      </c>
      <c r="S197" s="212">
        <v>0</v>
      </c>
      <c r="T197" s="213">
        <f>S197*H197</f>
        <v>0</v>
      </c>
      <c r="AR197" s="25" t="s">
        <v>174</v>
      </c>
      <c r="AT197" s="25" t="s">
        <v>311</v>
      </c>
      <c r="AU197" s="25" t="s">
        <v>81</v>
      </c>
      <c r="AY197" s="25" t="s">
        <v>141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5" t="s">
        <v>79</v>
      </c>
      <c r="BK197" s="214">
        <f>ROUND(I197*H197,2)</f>
        <v>0</v>
      </c>
      <c r="BL197" s="25" t="s">
        <v>149</v>
      </c>
      <c r="BM197" s="25" t="s">
        <v>940</v>
      </c>
    </row>
    <row r="198" s="1" customFormat="1" ht="16.5" customHeight="1">
      <c r="B198" s="202"/>
      <c r="C198" s="232" t="s">
        <v>426</v>
      </c>
      <c r="D198" s="232" t="s">
        <v>311</v>
      </c>
      <c r="E198" s="233" t="s">
        <v>941</v>
      </c>
      <c r="F198" s="234" t="s">
        <v>942</v>
      </c>
      <c r="G198" s="235" t="s">
        <v>168</v>
      </c>
      <c r="H198" s="236">
        <v>174</v>
      </c>
      <c r="I198" s="237"/>
      <c r="J198" s="238">
        <f>ROUND(I198*H198,2)</f>
        <v>0</v>
      </c>
      <c r="K198" s="234" t="s">
        <v>5</v>
      </c>
      <c r="L198" s="239"/>
      <c r="M198" s="240" t="s">
        <v>5</v>
      </c>
      <c r="N198" s="241" t="s">
        <v>42</v>
      </c>
      <c r="O198" s="48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AR198" s="25" t="s">
        <v>174</v>
      </c>
      <c r="AT198" s="25" t="s">
        <v>311</v>
      </c>
      <c r="AU198" s="25" t="s">
        <v>81</v>
      </c>
      <c r="AY198" s="25" t="s">
        <v>141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25" t="s">
        <v>79</v>
      </c>
      <c r="BK198" s="214">
        <f>ROUND(I198*H198,2)</f>
        <v>0</v>
      </c>
      <c r="BL198" s="25" t="s">
        <v>149</v>
      </c>
      <c r="BM198" s="25" t="s">
        <v>943</v>
      </c>
    </row>
    <row r="199" s="1" customFormat="1" ht="25.5" customHeight="1">
      <c r="B199" s="202"/>
      <c r="C199" s="203" t="s">
        <v>430</v>
      </c>
      <c r="D199" s="203" t="s">
        <v>144</v>
      </c>
      <c r="E199" s="204" t="s">
        <v>944</v>
      </c>
      <c r="F199" s="205" t="s">
        <v>945</v>
      </c>
      <c r="G199" s="206" t="s">
        <v>357</v>
      </c>
      <c r="H199" s="207">
        <v>0.69999999999999996</v>
      </c>
      <c r="I199" s="208"/>
      <c r="J199" s="209">
        <f>ROUND(I199*H199,2)</f>
        <v>0</v>
      </c>
      <c r="K199" s="205" t="s">
        <v>467</v>
      </c>
      <c r="L199" s="47"/>
      <c r="M199" s="210" t="s">
        <v>5</v>
      </c>
      <c r="N199" s="211" t="s">
        <v>42</v>
      </c>
      <c r="O199" s="48"/>
      <c r="P199" s="212">
        <f>O199*H199</f>
        <v>0</v>
      </c>
      <c r="Q199" s="212">
        <v>0</v>
      </c>
      <c r="R199" s="212">
        <f>Q199*H199</f>
        <v>0</v>
      </c>
      <c r="S199" s="212">
        <v>0</v>
      </c>
      <c r="T199" s="213">
        <f>S199*H199</f>
        <v>0</v>
      </c>
      <c r="AR199" s="25" t="s">
        <v>149</v>
      </c>
      <c r="AT199" s="25" t="s">
        <v>144</v>
      </c>
      <c r="AU199" s="25" t="s">
        <v>81</v>
      </c>
      <c r="AY199" s="25" t="s">
        <v>141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5" t="s">
        <v>79</v>
      </c>
      <c r="BK199" s="214">
        <f>ROUND(I199*H199,2)</f>
        <v>0</v>
      </c>
      <c r="BL199" s="25" t="s">
        <v>149</v>
      </c>
      <c r="BM199" s="25" t="s">
        <v>946</v>
      </c>
    </row>
    <row r="200" s="1" customFormat="1">
      <c r="B200" s="47"/>
      <c r="D200" s="216" t="s">
        <v>657</v>
      </c>
      <c r="F200" s="254" t="s">
        <v>947</v>
      </c>
      <c r="I200" s="176"/>
      <c r="L200" s="47"/>
      <c r="M200" s="255"/>
      <c r="N200" s="48"/>
      <c r="O200" s="48"/>
      <c r="P200" s="48"/>
      <c r="Q200" s="48"/>
      <c r="R200" s="48"/>
      <c r="S200" s="48"/>
      <c r="T200" s="86"/>
      <c r="AT200" s="25" t="s">
        <v>657</v>
      </c>
      <c r="AU200" s="25" t="s">
        <v>81</v>
      </c>
    </row>
    <row r="201" s="1" customFormat="1" ht="38.25" customHeight="1">
      <c r="B201" s="202"/>
      <c r="C201" s="232" t="s">
        <v>436</v>
      </c>
      <c r="D201" s="232" t="s">
        <v>311</v>
      </c>
      <c r="E201" s="233" t="s">
        <v>948</v>
      </c>
      <c r="F201" s="234" t="s">
        <v>949</v>
      </c>
      <c r="G201" s="235" t="s">
        <v>571</v>
      </c>
      <c r="H201" s="236">
        <v>696</v>
      </c>
      <c r="I201" s="237"/>
      <c r="J201" s="238">
        <f>ROUND(I201*H201,2)</f>
        <v>0</v>
      </c>
      <c r="K201" s="234" t="s">
        <v>467</v>
      </c>
      <c r="L201" s="239"/>
      <c r="M201" s="240" t="s">
        <v>5</v>
      </c>
      <c r="N201" s="241" t="s">
        <v>42</v>
      </c>
      <c r="O201" s="48"/>
      <c r="P201" s="212">
        <f>O201*H201</f>
        <v>0</v>
      </c>
      <c r="Q201" s="212">
        <v>0.001</v>
      </c>
      <c r="R201" s="212">
        <f>Q201*H201</f>
        <v>0.69600000000000006</v>
      </c>
      <c r="S201" s="212">
        <v>0</v>
      </c>
      <c r="T201" s="213">
        <f>S201*H201</f>
        <v>0</v>
      </c>
      <c r="AR201" s="25" t="s">
        <v>174</v>
      </c>
      <c r="AT201" s="25" t="s">
        <v>311</v>
      </c>
      <c r="AU201" s="25" t="s">
        <v>81</v>
      </c>
      <c r="AY201" s="25" t="s">
        <v>141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25" t="s">
        <v>79</v>
      </c>
      <c r="BK201" s="214">
        <f>ROUND(I201*H201,2)</f>
        <v>0</v>
      </c>
      <c r="BL201" s="25" t="s">
        <v>149</v>
      </c>
      <c r="BM201" s="25" t="s">
        <v>950</v>
      </c>
    </row>
    <row r="202" s="1" customFormat="1">
      <c r="B202" s="47"/>
      <c r="D202" s="216" t="s">
        <v>657</v>
      </c>
      <c r="F202" s="254" t="s">
        <v>951</v>
      </c>
      <c r="I202" s="176"/>
      <c r="L202" s="47"/>
      <c r="M202" s="255"/>
      <c r="N202" s="48"/>
      <c r="O202" s="48"/>
      <c r="P202" s="48"/>
      <c r="Q202" s="48"/>
      <c r="R202" s="48"/>
      <c r="S202" s="48"/>
      <c r="T202" s="86"/>
      <c r="AT202" s="25" t="s">
        <v>657</v>
      </c>
      <c r="AU202" s="25" t="s">
        <v>81</v>
      </c>
    </row>
    <row r="203" s="11" customFormat="1">
      <c r="B203" s="215"/>
      <c r="D203" s="216" t="s">
        <v>179</v>
      </c>
      <c r="E203" s="217" t="s">
        <v>5</v>
      </c>
      <c r="F203" s="218" t="s">
        <v>952</v>
      </c>
      <c r="H203" s="219">
        <v>696</v>
      </c>
      <c r="I203" s="220"/>
      <c r="L203" s="215"/>
      <c r="M203" s="221"/>
      <c r="N203" s="222"/>
      <c r="O203" s="222"/>
      <c r="P203" s="222"/>
      <c r="Q203" s="222"/>
      <c r="R203" s="222"/>
      <c r="S203" s="222"/>
      <c r="T203" s="223"/>
      <c r="AT203" s="217" t="s">
        <v>179</v>
      </c>
      <c r="AU203" s="217" t="s">
        <v>81</v>
      </c>
      <c r="AV203" s="11" t="s">
        <v>81</v>
      </c>
      <c r="AW203" s="11" t="s">
        <v>35</v>
      </c>
      <c r="AX203" s="11" t="s">
        <v>79</v>
      </c>
      <c r="AY203" s="217" t="s">
        <v>141</v>
      </c>
    </row>
    <row r="204" s="1" customFormat="1" ht="25.5" customHeight="1">
      <c r="B204" s="202"/>
      <c r="C204" s="203" t="s">
        <v>626</v>
      </c>
      <c r="D204" s="203" t="s">
        <v>144</v>
      </c>
      <c r="E204" s="204" t="s">
        <v>953</v>
      </c>
      <c r="F204" s="205" t="s">
        <v>954</v>
      </c>
      <c r="G204" s="206" t="s">
        <v>571</v>
      </c>
      <c r="H204" s="207">
        <v>87</v>
      </c>
      <c r="I204" s="208"/>
      <c r="J204" s="209">
        <f>ROUND(I204*H204,2)</f>
        <v>0</v>
      </c>
      <c r="K204" s="205" t="s">
        <v>467</v>
      </c>
      <c r="L204" s="47"/>
      <c r="M204" s="210" t="s">
        <v>5</v>
      </c>
      <c r="N204" s="211" t="s">
        <v>42</v>
      </c>
      <c r="O204" s="48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AR204" s="25" t="s">
        <v>149</v>
      </c>
      <c r="AT204" s="25" t="s">
        <v>144</v>
      </c>
      <c r="AU204" s="25" t="s">
        <v>81</v>
      </c>
      <c r="AY204" s="25" t="s">
        <v>141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25" t="s">
        <v>79</v>
      </c>
      <c r="BK204" s="214">
        <f>ROUND(I204*H204,2)</f>
        <v>0</v>
      </c>
      <c r="BL204" s="25" t="s">
        <v>149</v>
      </c>
      <c r="BM204" s="25" t="s">
        <v>955</v>
      </c>
    </row>
    <row r="205" s="1" customFormat="1" ht="51" customHeight="1">
      <c r="B205" s="202"/>
      <c r="C205" s="232" t="s">
        <v>633</v>
      </c>
      <c r="D205" s="232" t="s">
        <v>311</v>
      </c>
      <c r="E205" s="233" t="s">
        <v>956</v>
      </c>
      <c r="F205" s="234" t="s">
        <v>957</v>
      </c>
      <c r="G205" s="235" t="s">
        <v>357</v>
      </c>
      <c r="H205" s="236">
        <v>17.399999999999999</v>
      </c>
      <c r="I205" s="237"/>
      <c r="J205" s="238">
        <f>ROUND(I205*H205,2)</f>
        <v>0</v>
      </c>
      <c r="K205" s="234" t="s">
        <v>467</v>
      </c>
      <c r="L205" s="239"/>
      <c r="M205" s="240" t="s">
        <v>5</v>
      </c>
      <c r="N205" s="241" t="s">
        <v>42</v>
      </c>
      <c r="O205" s="48"/>
      <c r="P205" s="212">
        <f>O205*H205</f>
        <v>0</v>
      </c>
      <c r="Q205" s="212">
        <v>0.001</v>
      </c>
      <c r="R205" s="212">
        <f>Q205*H205</f>
        <v>0.017399999999999999</v>
      </c>
      <c r="S205" s="212">
        <v>0</v>
      </c>
      <c r="T205" s="213">
        <f>S205*H205</f>
        <v>0</v>
      </c>
      <c r="AR205" s="25" t="s">
        <v>174</v>
      </c>
      <c r="AT205" s="25" t="s">
        <v>311</v>
      </c>
      <c r="AU205" s="25" t="s">
        <v>81</v>
      </c>
      <c r="AY205" s="25" t="s">
        <v>141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25" t="s">
        <v>79</v>
      </c>
      <c r="BK205" s="214">
        <f>ROUND(I205*H205,2)</f>
        <v>0</v>
      </c>
      <c r="BL205" s="25" t="s">
        <v>149</v>
      </c>
      <c r="BM205" s="25" t="s">
        <v>958</v>
      </c>
    </row>
    <row r="206" s="13" customFormat="1">
      <c r="B206" s="242"/>
      <c r="D206" s="216" t="s">
        <v>179</v>
      </c>
      <c r="E206" s="243" t="s">
        <v>5</v>
      </c>
      <c r="F206" s="244" t="s">
        <v>959</v>
      </c>
      <c r="H206" s="243" t="s">
        <v>5</v>
      </c>
      <c r="I206" s="245"/>
      <c r="L206" s="242"/>
      <c r="M206" s="246"/>
      <c r="N206" s="247"/>
      <c r="O206" s="247"/>
      <c r="P206" s="247"/>
      <c r="Q206" s="247"/>
      <c r="R206" s="247"/>
      <c r="S206" s="247"/>
      <c r="T206" s="248"/>
      <c r="AT206" s="243" t="s">
        <v>179</v>
      </c>
      <c r="AU206" s="243" t="s">
        <v>81</v>
      </c>
      <c r="AV206" s="13" t="s">
        <v>79</v>
      </c>
      <c r="AW206" s="13" t="s">
        <v>35</v>
      </c>
      <c r="AX206" s="13" t="s">
        <v>71</v>
      </c>
      <c r="AY206" s="243" t="s">
        <v>141</v>
      </c>
    </row>
    <row r="207" s="11" customFormat="1">
      <c r="B207" s="215"/>
      <c r="D207" s="216" t="s">
        <v>179</v>
      </c>
      <c r="E207" s="217" t="s">
        <v>5</v>
      </c>
      <c r="F207" s="218" t="s">
        <v>960</v>
      </c>
      <c r="H207" s="219">
        <v>17.399999999999999</v>
      </c>
      <c r="I207" s="220"/>
      <c r="L207" s="215"/>
      <c r="M207" s="221"/>
      <c r="N207" s="222"/>
      <c r="O207" s="222"/>
      <c r="P207" s="222"/>
      <c r="Q207" s="222"/>
      <c r="R207" s="222"/>
      <c r="S207" s="222"/>
      <c r="T207" s="223"/>
      <c r="AT207" s="217" t="s">
        <v>179</v>
      </c>
      <c r="AU207" s="217" t="s">
        <v>81</v>
      </c>
      <c r="AV207" s="11" t="s">
        <v>81</v>
      </c>
      <c r="AW207" s="11" t="s">
        <v>35</v>
      </c>
      <c r="AX207" s="11" t="s">
        <v>79</v>
      </c>
      <c r="AY207" s="217" t="s">
        <v>141</v>
      </c>
    </row>
    <row r="208" s="1" customFormat="1" ht="16.5" customHeight="1">
      <c r="B208" s="202"/>
      <c r="C208" s="203" t="s">
        <v>641</v>
      </c>
      <c r="D208" s="203" t="s">
        <v>144</v>
      </c>
      <c r="E208" s="204" t="s">
        <v>961</v>
      </c>
      <c r="F208" s="205" t="s">
        <v>962</v>
      </c>
      <c r="G208" s="206" t="s">
        <v>147</v>
      </c>
      <c r="H208" s="207">
        <v>87</v>
      </c>
      <c r="I208" s="208"/>
      <c r="J208" s="209">
        <f>ROUND(I208*H208,2)</f>
        <v>0</v>
      </c>
      <c r="K208" s="205" t="s">
        <v>148</v>
      </c>
      <c r="L208" s="47"/>
      <c r="M208" s="210" t="s">
        <v>5</v>
      </c>
      <c r="N208" s="211" t="s">
        <v>42</v>
      </c>
      <c r="O208" s="48"/>
      <c r="P208" s="212">
        <f>O208*H208</f>
        <v>0</v>
      </c>
      <c r="Q208" s="212">
        <v>3.0000000000000001E-05</v>
      </c>
      <c r="R208" s="212">
        <f>Q208*H208</f>
        <v>0.0026099999999999999</v>
      </c>
      <c r="S208" s="212">
        <v>0</v>
      </c>
      <c r="T208" s="213">
        <f>S208*H208</f>
        <v>0</v>
      </c>
      <c r="AR208" s="25" t="s">
        <v>149</v>
      </c>
      <c r="AT208" s="25" t="s">
        <v>144</v>
      </c>
      <c r="AU208" s="25" t="s">
        <v>81</v>
      </c>
      <c r="AY208" s="25" t="s">
        <v>141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5" t="s">
        <v>79</v>
      </c>
      <c r="BK208" s="214">
        <f>ROUND(I208*H208,2)</f>
        <v>0</v>
      </c>
      <c r="BL208" s="25" t="s">
        <v>149</v>
      </c>
      <c r="BM208" s="25" t="s">
        <v>963</v>
      </c>
    </row>
    <row r="209" s="1" customFormat="1" ht="16.5" customHeight="1">
      <c r="B209" s="202"/>
      <c r="C209" s="232" t="s">
        <v>645</v>
      </c>
      <c r="D209" s="232" t="s">
        <v>311</v>
      </c>
      <c r="E209" s="233" t="s">
        <v>964</v>
      </c>
      <c r="F209" s="234" t="s">
        <v>965</v>
      </c>
      <c r="G209" s="235" t="s">
        <v>147</v>
      </c>
      <c r="H209" s="236">
        <v>87</v>
      </c>
      <c r="I209" s="237"/>
      <c r="J209" s="238">
        <f>ROUND(I209*H209,2)</f>
        <v>0</v>
      </c>
      <c r="K209" s="234" t="s">
        <v>148</v>
      </c>
      <c r="L209" s="239"/>
      <c r="M209" s="240" t="s">
        <v>5</v>
      </c>
      <c r="N209" s="241" t="s">
        <v>42</v>
      </c>
      <c r="O209" s="48"/>
      <c r="P209" s="212">
        <f>O209*H209</f>
        <v>0</v>
      </c>
      <c r="Q209" s="212">
        <v>0.00050000000000000001</v>
      </c>
      <c r="R209" s="212">
        <f>Q209*H209</f>
        <v>0.043500000000000004</v>
      </c>
      <c r="S209" s="212">
        <v>0</v>
      </c>
      <c r="T209" s="213">
        <f>S209*H209</f>
        <v>0</v>
      </c>
      <c r="AR209" s="25" t="s">
        <v>174</v>
      </c>
      <c r="AT209" s="25" t="s">
        <v>311</v>
      </c>
      <c r="AU209" s="25" t="s">
        <v>81</v>
      </c>
      <c r="AY209" s="25" t="s">
        <v>141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5" t="s">
        <v>79</v>
      </c>
      <c r="BK209" s="214">
        <f>ROUND(I209*H209,2)</f>
        <v>0</v>
      </c>
      <c r="BL209" s="25" t="s">
        <v>149</v>
      </c>
      <c r="BM209" s="25" t="s">
        <v>966</v>
      </c>
    </row>
    <row r="210" s="1" customFormat="1" ht="16.5" customHeight="1">
      <c r="B210" s="202"/>
      <c r="C210" s="203" t="s">
        <v>649</v>
      </c>
      <c r="D210" s="203" t="s">
        <v>144</v>
      </c>
      <c r="E210" s="204" t="s">
        <v>967</v>
      </c>
      <c r="F210" s="205" t="s">
        <v>968</v>
      </c>
      <c r="G210" s="206" t="s">
        <v>147</v>
      </c>
      <c r="H210" s="207">
        <v>87</v>
      </c>
      <c r="I210" s="208"/>
      <c r="J210" s="209">
        <f>ROUND(I210*H210,2)</f>
        <v>0</v>
      </c>
      <c r="K210" s="205" t="s">
        <v>148</v>
      </c>
      <c r="L210" s="47"/>
      <c r="M210" s="210" t="s">
        <v>5</v>
      </c>
      <c r="N210" s="211" t="s">
        <v>42</v>
      </c>
      <c r="O210" s="48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AR210" s="25" t="s">
        <v>149</v>
      </c>
      <c r="AT210" s="25" t="s">
        <v>144</v>
      </c>
      <c r="AU210" s="25" t="s">
        <v>81</v>
      </c>
      <c r="AY210" s="25" t="s">
        <v>141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5" t="s">
        <v>79</v>
      </c>
      <c r="BK210" s="214">
        <f>ROUND(I210*H210,2)</f>
        <v>0</v>
      </c>
      <c r="BL210" s="25" t="s">
        <v>149</v>
      </c>
      <c r="BM210" s="25" t="s">
        <v>969</v>
      </c>
    </row>
    <row r="211" s="1" customFormat="1" ht="16.5" customHeight="1">
      <c r="B211" s="202"/>
      <c r="C211" s="232" t="s">
        <v>653</v>
      </c>
      <c r="D211" s="232" t="s">
        <v>311</v>
      </c>
      <c r="E211" s="233" t="s">
        <v>970</v>
      </c>
      <c r="F211" s="234" t="s">
        <v>971</v>
      </c>
      <c r="G211" s="235" t="s">
        <v>177</v>
      </c>
      <c r="H211" s="236">
        <v>8.6999999999999993</v>
      </c>
      <c r="I211" s="237"/>
      <c r="J211" s="238">
        <f>ROUND(I211*H211,2)</f>
        <v>0</v>
      </c>
      <c r="K211" s="234" t="s">
        <v>148</v>
      </c>
      <c r="L211" s="239"/>
      <c r="M211" s="240" t="s">
        <v>5</v>
      </c>
      <c r="N211" s="241" t="s">
        <v>42</v>
      </c>
      <c r="O211" s="48"/>
      <c r="P211" s="212">
        <f>O211*H211</f>
        <v>0</v>
      </c>
      <c r="Q211" s="212">
        <v>0.20000000000000001</v>
      </c>
      <c r="R211" s="212">
        <f>Q211*H211</f>
        <v>1.74</v>
      </c>
      <c r="S211" s="212">
        <v>0</v>
      </c>
      <c r="T211" s="213">
        <f>S211*H211</f>
        <v>0</v>
      </c>
      <c r="AR211" s="25" t="s">
        <v>174</v>
      </c>
      <c r="AT211" s="25" t="s">
        <v>311</v>
      </c>
      <c r="AU211" s="25" t="s">
        <v>81</v>
      </c>
      <c r="AY211" s="25" t="s">
        <v>141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5" t="s">
        <v>79</v>
      </c>
      <c r="BK211" s="214">
        <f>ROUND(I211*H211,2)</f>
        <v>0</v>
      </c>
      <c r="BL211" s="25" t="s">
        <v>149</v>
      </c>
      <c r="BM211" s="25" t="s">
        <v>972</v>
      </c>
    </row>
    <row r="212" s="10" customFormat="1" ht="29.88" customHeight="1">
      <c r="B212" s="189"/>
      <c r="D212" s="190" t="s">
        <v>70</v>
      </c>
      <c r="E212" s="200" t="s">
        <v>973</v>
      </c>
      <c r="F212" s="200" t="s">
        <v>974</v>
      </c>
      <c r="I212" s="192"/>
      <c r="J212" s="201">
        <f>BK212</f>
        <v>0</v>
      </c>
      <c r="L212" s="189"/>
      <c r="M212" s="194"/>
      <c r="N212" s="195"/>
      <c r="O212" s="195"/>
      <c r="P212" s="196">
        <f>SUM(P213:P222)</f>
        <v>0</v>
      </c>
      <c r="Q212" s="195"/>
      <c r="R212" s="196">
        <f>SUM(R213:R222)</f>
        <v>0.0080000000000000002</v>
      </c>
      <c r="S212" s="195"/>
      <c r="T212" s="197">
        <f>SUM(T213:T222)</f>
        <v>0</v>
      </c>
      <c r="AR212" s="190" t="s">
        <v>79</v>
      </c>
      <c r="AT212" s="198" t="s">
        <v>70</v>
      </c>
      <c r="AU212" s="198" t="s">
        <v>79</v>
      </c>
      <c r="AY212" s="190" t="s">
        <v>141</v>
      </c>
      <c r="BK212" s="199">
        <f>SUM(BK213:BK222)</f>
        <v>0</v>
      </c>
    </row>
    <row r="213" s="1" customFormat="1" ht="25.5" customHeight="1">
      <c r="B213" s="202"/>
      <c r="C213" s="203" t="s">
        <v>659</v>
      </c>
      <c r="D213" s="203" t="s">
        <v>144</v>
      </c>
      <c r="E213" s="204" t="s">
        <v>975</v>
      </c>
      <c r="F213" s="205" t="s">
        <v>976</v>
      </c>
      <c r="G213" s="206" t="s">
        <v>571</v>
      </c>
      <c r="H213" s="207">
        <v>4</v>
      </c>
      <c r="I213" s="208"/>
      <c r="J213" s="209">
        <f>ROUND(I213*H213,2)</f>
        <v>0</v>
      </c>
      <c r="K213" s="205" t="s">
        <v>148</v>
      </c>
      <c r="L213" s="47"/>
      <c r="M213" s="210" t="s">
        <v>5</v>
      </c>
      <c r="N213" s="211" t="s">
        <v>42</v>
      </c>
      <c r="O213" s="48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AR213" s="25" t="s">
        <v>149</v>
      </c>
      <c r="AT213" s="25" t="s">
        <v>144</v>
      </c>
      <c r="AU213" s="25" t="s">
        <v>81</v>
      </c>
      <c r="AY213" s="25" t="s">
        <v>141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5" t="s">
        <v>79</v>
      </c>
      <c r="BK213" s="214">
        <f>ROUND(I213*H213,2)</f>
        <v>0</v>
      </c>
      <c r="BL213" s="25" t="s">
        <v>149</v>
      </c>
      <c r="BM213" s="25" t="s">
        <v>977</v>
      </c>
    </row>
    <row r="214" s="1" customFormat="1" ht="25.5" customHeight="1">
      <c r="B214" s="202"/>
      <c r="C214" s="203" t="s">
        <v>663</v>
      </c>
      <c r="D214" s="203" t="s">
        <v>144</v>
      </c>
      <c r="E214" s="204" t="s">
        <v>978</v>
      </c>
      <c r="F214" s="205" t="s">
        <v>979</v>
      </c>
      <c r="G214" s="206" t="s">
        <v>571</v>
      </c>
      <c r="H214" s="207">
        <v>4</v>
      </c>
      <c r="I214" s="208"/>
      <c r="J214" s="209">
        <f>ROUND(I214*H214,2)</f>
        <v>0</v>
      </c>
      <c r="K214" s="205" t="s">
        <v>467</v>
      </c>
      <c r="L214" s="47"/>
      <c r="M214" s="210" t="s">
        <v>5</v>
      </c>
      <c r="N214" s="211" t="s">
        <v>42</v>
      </c>
      <c r="O214" s="48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AR214" s="25" t="s">
        <v>149</v>
      </c>
      <c r="AT214" s="25" t="s">
        <v>144</v>
      </c>
      <c r="AU214" s="25" t="s">
        <v>81</v>
      </c>
      <c r="AY214" s="25" t="s">
        <v>141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5" t="s">
        <v>79</v>
      </c>
      <c r="BK214" s="214">
        <f>ROUND(I214*H214,2)</f>
        <v>0</v>
      </c>
      <c r="BL214" s="25" t="s">
        <v>149</v>
      </c>
      <c r="BM214" s="25" t="s">
        <v>980</v>
      </c>
    </row>
    <row r="215" s="1" customFormat="1" ht="16.5" customHeight="1">
      <c r="B215" s="202"/>
      <c r="C215" s="232" t="s">
        <v>668</v>
      </c>
      <c r="D215" s="232" t="s">
        <v>311</v>
      </c>
      <c r="E215" s="233" t="s">
        <v>981</v>
      </c>
      <c r="F215" s="234" t="s">
        <v>982</v>
      </c>
      <c r="G215" s="235" t="s">
        <v>862</v>
      </c>
      <c r="H215" s="236">
        <v>2</v>
      </c>
      <c r="I215" s="237"/>
      <c r="J215" s="238">
        <f>ROUND(I215*H215,2)</f>
        <v>0</v>
      </c>
      <c r="K215" s="234" t="s">
        <v>5</v>
      </c>
      <c r="L215" s="239"/>
      <c r="M215" s="240" t="s">
        <v>5</v>
      </c>
      <c r="N215" s="241" t="s">
        <v>42</v>
      </c>
      <c r="O215" s="48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AR215" s="25" t="s">
        <v>174</v>
      </c>
      <c r="AT215" s="25" t="s">
        <v>311</v>
      </c>
      <c r="AU215" s="25" t="s">
        <v>81</v>
      </c>
      <c r="AY215" s="25" t="s">
        <v>141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5" t="s">
        <v>79</v>
      </c>
      <c r="BK215" s="214">
        <f>ROUND(I215*H215,2)</f>
        <v>0</v>
      </c>
      <c r="BL215" s="25" t="s">
        <v>149</v>
      </c>
      <c r="BM215" s="25" t="s">
        <v>983</v>
      </c>
    </row>
    <row r="216" s="1" customFormat="1" ht="16.5" customHeight="1">
      <c r="B216" s="202"/>
      <c r="C216" s="232" t="s">
        <v>670</v>
      </c>
      <c r="D216" s="232" t="s">
        <v>311</v>
      </c>
      <c r="E216" s="233" t="s">
        <v>984</v>
      </c>
      <c r="F216" s="234" t="s">
        <v>985</v>
      </c>
      <c r="G216" s="235" t="s">
        <v>862</v>
      </c>
      <c r="H216" s="236">
        <v>2</v>
      </c>
      <c r="I216" s="237"/>
      <c r="J216" s="238">
        <f>ROUND(I216*H216,2)</f>
        <v>0</v>
      </c>
      <c r="K216" s="234" t="s">
        <v>5</v>
      </c>
      <c r="L216" s="239"/>
      <c r="M216" s="240" t="s">
        <v>5</v>
      </c>
      <c r="N216" s="241" t="s">
        <v>42</v>
      </c>
      <c r="O216" s="48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AR216" s="25" t="s">
        <v>174</v>
      </c>
      <c r="AT216" s="25" t="s">
        <v>311</v>
      </c>
      <c r="AU216" s="25" t="s">
        <v>81</v>
      </c>
      <c r="AY216" s="25" t="s">
        <v>141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25" t="s">
        <v>79</v>
      </c>
      <c r="BK216" s="214">
        <f>ROUND(I216*H216,2)</f>
        <v>0</v>
      </c>
      <c r="BL216" s="25" t="s">
        <v>149</v>
      </c>
      <c r="BM216" s="25" t="s">
        <v>986</v>
      </c>
    </row>
    <row r="217" s="1" customFormat="1" ht="25.5" customHeight="1">
      <c r="B217" s="202"/>
      <c r="C217" s="203" t="s">
        <v>987</v>
      </c>
      <c r="D217" s="203" t="s">
        <v>144</v>
      </c>
      <c r="E217" s="204" t="s">
        <v>944</v>
      </c>
      <c r="F217" s="205" t="s">
        <v>945</v>
      </c>
      <c r="G217" s="206" t="s">
        <v>357</v>
      </c>
      <c r="H217" s="207">
        <v>0.001</v>
      </c>
      <c r="I217" s="208"/>
      <c r="J217" s="209">
        <f>ROUND(I217*H217,2)</f>
        <v>0</v>
      </c>
      <c r="K217" s="205" t="s">
        <v>467</v>
      </c>
      <c r="L217" s="47"/>
      <c r="M217" s="210" t="s">
        <v>5</v>
      </c>
      <c r="N217" s="211" t="s">
        <v>42</v>
      </c>
      <c r="O217" s="48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5" t="s">
        <v>149</v>
      </c>
      <c r="AT217" s="25" t="s">
        <v>144</v>
      </c>
      <c r="AU217" s="25" t="s">
        <v>81</v>
      </c>
      <c r="AY217" s="25" t="s">
        <v>141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5" t="s">
        <v>79</v>
      </c>
      <c r="BK217" s="214">
        <f>ROUND(I217*H217,2)</f>
        <v>0</v>
      </c>
      <c r="BL217" s="25" t="s">
        <v>149</v>
      </c>
      <c r="BM217" s="25" t="s">
        <v>988</v>
      </c>
    </row>
    <row r="218" s="1" customFormat="1">
      <c r="B218" s="47"/>
      <c r="D218" s="216" t="s">
        <v>657</v>
      </c>
      <c r="F218" s="254" t="s">
        <v>947</v>
      </c>
      <c r="I218" s="176"/>
      <c r="L218" s="47"/>
      <c r="M218" s="255"/>
      <c r="N218" s="48"/>
      <c r="O218" s="48"/>
      <c r="P218" s="48"/>
      <c r="Q218" s="48"/>
      <c r="R218" s="48"/>
      <c r="S218" s="48"/>
      <c r="T218" s="86"/>
      <c r="AT218" s="25" t="s">
        <v>657</v>
      </c>
      <c r="AU218" s="25" t="s">
        <v>81</v>
      </c>
    </row>
    <row r="219" s="1" customFormat="1" ht="38.25" customHeight="1">
      <c r="B219" s="202"/>
      <c r="C219" s="232" t="s">
        <v>989</v>
      </c>
      <c r="D219" s="232" t="s">
        <v>311</v>
      </c>
      <c r="E219" s="233" t="s">
        <v>948</v>
      </c>
      <c r="F219" s="234" t="s">
        <v>949</v>
      </c>
      <c r="G219" s="235" t="s">
        <v>571</v>
      </c>
      <c r="H219" s="236">
        <v>8</v>
      </c>
      <c r="I219" s="237"/>
      <c r="J219" s="238">
        <f>ROUND(I219*H219,2)</f>
        <v>0</v>
      </c>
      <c r="K219" s="234" t="s">
        <v>467</v>
      </c>
      <c r="L219" s="239"/>
      <c r="M219" s="240" t="s">
        <v>5</v>
      </c>
      <c r="N219" s="241" t="s">
        <v>42</v>
      </c>
      <c r="O219" s="48"/>
      <c r="P219" s="212">
        <f>O219*H219</f>
        <v>0</v>
      </c>
      <c r="Q219" s="212">
        <v>0.001</v>
      </c>
      <c r="R219" s="212">
        <f>Q219*H219</f>
        <v>0.0080000000000000002</v>
      </c>
      <c r="S219" s="212">
        <v>0</v>
      </c>
      <c r="T219" s="213">
        <f>S219*H219</f>
        <v>0</v>
      </c>
      <c r="AR219" s="25" t="s">
        <v>174</v>
      </c>
      <c r="AT219" s="25" t="s">
        <v>311</v>
      </c>
      <c r="AU219" s="25" t="s">
        <v>81</v>
      </c>
      <c r="AY219" s="25" t="s">
        <v>141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5" t="s">
        <v>79</v>
      </c>
      <c r="BK219" s="214">
        <f>ROUND(I219*H219,2)</f>
        <v>0</v>
      </c>
      <c r="BL219" s="25" t="s">
        <v>149</v>
      </c>
      <c r="BM219" s="25" t="s">
        <v>990</v>
      </c>
    </row>
    <row r="220" s="1" customFormat="1">
      <c r="B220" s="47"/>
      <c r="D220" s="216" t="s">
        <v>657</v>
      </c>
      <c r="F220" s="254" t="s">
        <v>991</v>
      </c>
      <c r="I220" s="176"/>
      <c r="L220" s="47"/>
      <c r="M220" s="255"/>
      <c r="N220" s="48"/>
      <c r="O220" s="48"/>
      <c r="P220" s="48"/>
      <c r="Q220" s="48"/>
      <c r="R220" s="48"/>
      <c r="S220" s="48"/>
      <c r="T220" s="86"/>
      <c r="AT220" s="25" t="s">
        <v>657</v>
      </c>
      <c r="AU220" s="25" t="s">
        <v>81</v>
      </c>
    </row>
    <row r="221" s="11" customFormat="1">
      <c r="B221" s="215"/>
      <c r="D221" s="216" t="s">
        <v>179</v>
      </c>
      <c r="E221" s="217" t="s">
        <v>5</v>
      </c>
      <c r="F221" s="218" t="s">
        <v>992</v>
      </c>
      <c r="H221" s="219">
        <v>8</v>
      </c>
      <c r="I221" s="220"/>
      <c r="L221" s="215"/>
      <c r="M221" s="221"/>
      <c r="N221" s="222"/>
      <c r="O221" s="222"/>
      <c r="P221" s="222"/>
      <c r="Q221" s="222"/>
      <c r="R221" s="222"/>
      <c r="S221" s="222"/>
      <c r="T221" s="223"/>
      <c r="AT221" s="217" t="s">
        <v>179</v>
      </c>
      <c r="AU221" s="217" t="s">
        <v>81</v>
      </c>
      <c r="AV221" s="11" t="s">
        <v>81</v>
      </c>
      <c r="AW221" s="11" t="s">
        <v>35</v>
      </c>
      <c r="AX221" s="11" t="s">
        <v>79</v>
      </c>
      <c r="AY221" s="217" t="s">
        <v>141</v>
      </c>
    </row>
    <row r="222" s="1" customFormat="1" ht="16.5" customHeight="1">
      <c r="B222" s="202"/>
      <c r="C222" s="203" t="s">
        <v>993</v>
      </c>
      <c r="D222" s="203" t="s">
        <v>144</v>
      </c>
      <c r="E222" s="204" t="s">
        <v>994</v>
      </c>
      <c r="F222" s="205" t="s">
        <v>995</v>
      </c>
      <c r="G222" s="206" t="s">
        <v>177</v>
      </c>
      <c r="H222" s="207">
        <v>0.02</v>
      </c>
      <c r="I222" s="208"/>
      <c r="J222" s="209">
        <f>ROUND(I222*H222,2)</f>
        <v>0</v>
      </c>
      <c r="K222" s="205" t="s">
        <v>148</v>
      </c>
      <c r="L222" s="47"/>
      <c r="M222" s="210" t="s">
        <v>5</v>
      </c>
      <c r="N222" s="211" t="s">
        <v>42</v>
      </c>
      <c r="O222" s="48"/>
      <c r="P222" s="212">
        <f>O222*H222</f>
        <v>0</v>
      </c>
      <c r="Q222" s="212">
        <v>0</v>
      </c>
      <c r="R222" s="212">
        <f>Q222*H222</f>
        <v>0</v>
      </c>
      <c r="S222" s="212">
        <v>0</v>
      </c>
      <c r="T222" s="213">
        <f>S222*H222</f>
        <v>0</v>
      </c>
      <c r="AR222" s="25" t="s">
        <v>149</v>
      </c>
      <c r="AT222" s="25" t="s">
        <v>144</v>
      </c>
      <c r="AU222" s="25" t="s">
        <v>81</v>
      </c>
      <c r="AY222" s="25" t="s">
        <v>141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25" t="s">
        <v>79</v>
      </c>
      <c r="BK222" s="214">
        <f>ROUND(I222*H222,2)</f>
        <v>0</v>
      </c>
      <c r="BL222" s="25" t="s">
        <v>149</v>
      </c>
      <c r="BM222" s="25" t="s">
        <v>996</v>
      </c>
    </row>
    <row r="223" s="10" customFormat="1" ht="29.88" customHeight="1">
      <c r="B223" s="189"/>
      <c r="D223" s="190" t="s">
        <v>70</v>
      </c>
      <c r="E223" s="200" t="s">
        <v>997</v>
      </c>
      <c r="F223" s="200" t="s">
        <v>998</v>
      </c>
      <c r="I223" s="192"/>
      <c r="J223" s="201">
        <f>BK223</f>
        <v>0</v>
      </c>
      <c r="L223" s="189"/>
      <c r="M223" s="194"/>
      <c r="N223" s="195"/>
      <c r="O223" s="195"/>
      <c r="P223" s="196">
        <f>SUM(P224:P251)</f>
        <v>0</v>
      </c>
      <c r="Q223" s="195"/>
      <c r="R223" s="196">
        <f>SUM(R224:R251)</f>
        <v>17.998000000000001</v>
      </c>
      <c r="S223" s="195"/>
      <c r="T223" s="197">
        <f>SUM(T224:T251)</f>
        <v>0</v>
      </c>
      <c r="AR223" s="190" t="s">
        <v>79</v>
      </c>
      <c r="AT223" s="198" t="s">
        <v>70</v>
      </c>
      <c r="AU223" s="198" t="s">
        <v>79</v>
      </c>
      <c r="AY223" s="190" t="s">
        <v>141</v>
      </c>
      <c r="BK223" s="199">
        <f>SUM(BK224:BK251)</f>
        <v>0</v>
      </c>
    </row>
    <row r="224" s="1" customFormat="1" ht="16.5" customHeight="1">
      <c r="B224" s="202"/>
      <c r="C224" s="203" t="s">
        <v>999</v>
      </c>
      <c r="D224" s="203" t="s">
        <v>144</v>
      </c>
      <c r="E224" s="204" t="s">
        <v>1000</v>
      </c>
      <c r="F224" s="205" t="s">
        <v>1001</v>
      </c>
      <c r="G224" s="206" t="s">
        <v>147</v>
      </c>
      <c r="H224" s="207">
        <v>896</v>
      </c>
      <c r="I224" s="208"/>
      <c r="J224" s="209">
        <f>ROUND(I224*H224,2)</f>
        <v>0</v>
      </c>
      <c r="K224" s="205" t="s">
        <v>148</v>
      </c>
      <c r="L224" s="47"/>
      <c r="M224" s="210" t="s">
        <v>5</v>
      </c>
      <c r="N224" s="211" t="s">
        <v>42</v>
      </c>
      <c r="O224" s="48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AR224" s="25" t="s">
        <v>149</v>
      </c>
      <c r="AT224" s="25" t="s">
        <v>144</v>
      </c>
      <c r="AU224" s="25" t="s">
        <v>81</v>
      </c>
      <c r="AY224" s="25" t="s">
        <v>141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5" t="s">
        <v>79</v>
      </c>
      <c r="BK224" s="214">
        <f>ROUND(I224*H224,2)</f>
        <v>0</v>
      </c>
      <c r="BL224" s="25" t="s">
        <v>149</v>
      </c>
      <c r="BM224" s="25" t="s">
        <v>1002</v>
      </c>
    </row>
    <row r="225" s="1" customFormat="1" ht="16.5" customHeight="1">
      <c r="B225" s="202"/>
      <c r="C225" s="203" t="s">
        <v>1003</v>
      </c>
      <c r="D225" s="203" t="s">
        <v>144</v>
      </c>
      <c r="E225" s="204" t="s">
        <v>1004</v>
      </c>
      <c r="F225" s="205" t="s">
        <v>1005</v>
      </c>
      <c r="G225" s="206" t="s">
        <v>571</v>
      </c>
      <c r="H225" s="207">
        <v>5398</v>
      </c>
      <c r="I225" s="208"/>
      <c r="J225" s="209">
        <f>ROUND(I225*H225,2)</f>
        <v>0</v>
      </c>
      <c r="K225" s="205" t="s">
        <v>148</v>
      </c>
      <c r="L225" s="47"/>
      <c r="M225" s="210" t="s">
        <v>5</v>
      </c>
      <c r="N225" s="211" t="s">
        <v>42</v>
      </c>
      <c r="O225" s="48"/>
      <c r="P225" s="212">
        <f>O225*H225</f>
        <v>0</v>
      </c>
      <c r="Q225" s="212">
        <v>0</v>
      </c>
      <c r="R225" s="212">
        <f>Q225*H225</f>
        <v>0</v>
      </c>
      <c r="S225" s="212">
        <v>0</v>
      </c>
      <c r="T225" s="213">
        <f>S225*H225</f>
        <v>0</v>
      </c>
      <c r="AR225" s="25" t="s">
        <v>149</v>
      </c>
      <c r="AT225" s="25" t="s">
        <v>144</v>
      </c>
      <c r="AU225" s="25" t="s">
        <v>81</v>
      </c>
      <c r="AY225" s="25" t="s">
        <v>141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5" t="s">
        <v>79</v>
      </c>
      <c r="BK225" s="214">
        <f>ROUND(I225*H225,2)</f>
        <v>0</v>
      </c>
      <c r="BL225" s="25" t="s">
        <v>149</v>
      </c>
      <c r="BM225" s="25" t="s">
        <v>1006</v>
      </c>
    </row>
    <row r="226" s="1" customFormat="1" ht="16.5" customHeight="1">
      <c r="B226" s="202"/>
      <c r="C226" s="232" t="s">
        <v>1007</v>
      </c>
      <c r="D226" s="232" t="s">
        <v>311</v>
      </c>
      <c r="E226" s="233" t="s">
        <v>1008</v>
      </c>
      <c r="F226" s="234" t="s">
        <v>1009</v>
      </c>
      <c r="G226" s="235" t="s">
        <v>862</v>
      </c>
      <c r="H226" s="236">
        <v>1272</v>
      </c>
      <c r="I226" s="237"/>
      <c r="J226" s="238">
        <f>ROUND(I226*H226,2)</f>
        <v>0</v>
      </c>
      <c r="K226" s="234" t="s">
        <v>5</v>
      </c>
      <c r="L226" s="239"/>
      <c r="M226" s="240" t="s">
        <v>5</v>
      </c>
      <c r="N226" s="241" t="s">
        <v>42</v>
      </c>
      <c r="O226" s="48"/>
      <c r="P226" s="212">
        <f>O226*H226</f>
        <v>0</v>
      </c>
      <c r="Q226" s="212">
        <v>0</v>
      </c>
      <c r="R226" s="212">
        <f>Q226*H226</f>
        <v>0</v>
      </c>
      <c r="S226" s="212">
        <v>0</v>
      </c>
      <c r="T226" s="213">
        <f>S226*H226</f>
        <v>0</v>
      </c>
      <c r="AR226" s="25" t="s">
        <v>174</v>
      </c>
      <c r="AT226" s="25" t="s">
        <v>311</v>
      </c>
      <c r="AU226" s="25" t="s">
        <v>81</v>
      </c>
      <c r="AY226" s="25" t="s">
        <v>141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5" t="s">
        <v>79</v>
      </c>
      <c r="BK226" s="214">
        <f>ROUND(I226*H226,2)</f>
        <v>0</v>
      </c>
      <c r="BL226" s="25" t="s">
        <v>149</v>
      </c>
      <c r="BM226" s="25" t="s">
        <v>1010</v>
      </c>
    </row>
    <row r="227" s="1" customFormat="1" ht="16.5" customHeight="1">
      <c r="B227" s="202"/>
      <c r="C227" s="232" t="s">
        <v>1011</v>
      </c>
      <c r="D227" s="232" t="s">
        <v>311</v>
      </c>
      <c r="E227" s="233" t="s">
        <v>1012</v>
      </c>
      <c r="F227" s="234" t="s">
        <v>1013</v>
      </c>
      <c r="G227" s="235" t="s">
        <v>862</v>
      </c>
      <c r="H227" s="236">
        <v>296</v>
      </c>
      <c r="I227" s="237"/>
      <c r="J227" s="238">
        <f>ROUND(I227*H227,2)</f>
        <v>0</v>
      </c>
      <c r="K227" s="234" t="s">
        <v>5</v>
      </c>
      <c r="L227" s="239"/>
      <c r="M227" s="240" t="s">
        <v>5</v>
      </c>
      <c r="N227" s="241" t="s">
        <v>42</v>
      </c>
      <c r="O227" s="48"/>
      <c r="P227" s="212">
        <f>O227*H227</f>
        <v>0</v>
      </c>
      <c r="Q227" s="212">
        <v>0</v>
      </c>
      <c r="R227" s="212">
        <f>Q227*H227</f>
        <v>0</v>
      </c>
      <c r="S227" s="212">
        <v>0</v>
      </c>
      <c r="T227" s="213">
        <f>S227*H227</f>
        <v>0</v>
      </c>
      <c r="AR227" s="25" t="s">
        <v>174</v>
      </c>
      <c r="AT227" s="25" t="s">
        <v>311</v>
      </c>
      <c r="AU227" s="25" t="s">
        <v>81</v>
      </c>
      <c r="AY227" s="25" t="s">
        <v>141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5" t="s">
        <v>79</v>
      </c>
      <c r="BK227" s="214">
        <f>ROUND(I227*H227,2)</f>
        <v>0</v>
      </c>
      <c r="BL227" s="25" t="s">
        <v>149</v>
      </c>
      <c r="BM227" s="25" t="s">
        <v>1014</v>
      </c>
    </row>
    <row r="228" s="1" customFormat="1" ht="16.5" customHeight="1">
      <c r="B228" s="202"/>
      <c r="C228" s="232" t="s">
        <v>1015</v>
      </c>
      <c r="D228" s="232" t="s">
        <v>311</v>
      </c>
      <c r="E228" s="233" t="s">
        <v>1016</v>
      </c>
      <c r="F228" s="234" t="s">
        <v>1017</v>
      </c>
      <c r="G228" s="235" t="s">
        <v>862</v>
      </c>
      <c r="H228" s="236">
        <v>180</v>
      </c>
      <c r="I228" s="237"/>
      <c r="J228" s="238">
        <f>ROUND(I228*H228,2)</f>
        <v>0</v>
      </c>
      <c r="K228" s="234" t="s">
        <v>5</v>
      </c>
      <c r="L228" s="239"/>
      <c r="M228" s="240" t="s">
        <v>5</v>
      </c>
      <c r="N228" s="241" t="s">
        <v>42</v>
      </c>
      <c r="O228" s="48"/>
      <c r="P228" s="212">
        <f>O228*H228</f>
        <v>0</v>
      </c>
      <c r="Q228" s="212">
        <v>0</v>
      </c>
      <c r="R228" s="212">
        <f>Q228*H228</f>
        <v>0</v>
      </c>
      <c r="S228" s="212">
        <v>0</v>
      </c>
      <c r="T228" s="213">
        <f>S228*H228</f>
        <v>0</v>
      </c>
      <c r="AR228" s="25" t="s">
        <v>174</v>
      </c>
      <c r="AT228" s="25" t="s">
        <v>311</v>
      </c>
      <c r="AU228" s="25" t="s">
        <v>81</v>
      </c>
      <c r="AY228" s="25" t="s">
        <v>141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5" t="s">
        <v>79</v>
      </c>
      <c r="BK228" s="214">
        <f>ROUND(I228*H228,2)</f>
        <v>0</v>
      </c>
      <c r="BL228" s="25" t="s">
        <v>149</v>
      </c>
      <c r="BM228" s="25" t="s">
        <v>1018</v>
      </c>
    </row>
    <row r="229" s="1" customFormat="1" ht="16.5" customHeight="1">
      <c r="B229" s="202"/>
      <c r="C229" s="232" t="s">
        <v>1019</v>
      </c>
      <c r="D229" s="232" t="s">
        <v>311</v>
      </c>
      <c r="E229" s="233" t="s">
        <v>1020</v>
      </c>
      <c r="F229" s="234" t="s">
        <v>1021</v>
      </c>
      <c r="G229" s="235" t="s">
        <v>862</v>
      </c>
      <c r="H229" s="236">
        <v>308</v>
      </c>
      <c r="I229" s="237"/>
      <c r="J229" s="238">
        <f>ROUND(I229*H229,2)</f>
        <v>0</v>
      </c>
      <c r="K229" s="234" t="s">
        <v>5</v>
      </c>
      <c r="L229" s="239"/>
      <c r="M229" s="240" t="s">
        <v>5</v>
      </c>
      <c r="N229" s="241" t="s">
        <v>42</v>
      </c>
      <c r="O229" s="48"/>
      <c r="P229" s="212">
        <f>O229*H229</f>
        <v>0</v>
      </c>
      <c r="Q229" s="212">
        <v>0</v>
      </c>
      <c r="R229" s="212">
        <f>Q229*H229</f>
        <v>0</v>
      </c>
      <c r="S229" s="212">
        <v>0</v>
      </c>
      <c r="T229" s="213">
        <f>S229*H229</f>
        <v>0</v>
      </c>
      <c r="AR229" s="25" t="s">
        <v>174</v>
      </c>
      <c r="AT229" s="25" t="s">
        <v>311</v>
      </c>
      <c r="AU229" s="25" t="s">
        <v>81</v>
      </c>
      <c r="AY229" s="25" t="s">
        <v>141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25" t="s">
        <v>79</v>
      </c>
      <c r="BK229" s="214">
        <f>ROUND(I229*H229,2)</f>
        <v>0</v>
      </c>
      <c r="BL229" s="25" t="s">
        <v>149</v>
      </c>
      <c r="BM229" s="25" t="s">
        <v>1022</v>
      </c>
    </row>
    <row r="230" s="1" customFormat="1" ht="16.5" customHeight="1">
      <c r="B230" s="202"/>
      <c r="C230" s="232" t="s">
        <v>1023</v>
      </c>
      <c r="D230" s="232" t="s">
        <v>311</v>
      </c>
      <c r="E230" s="233" t="s">
        <v>1024</v>
      </c>
      <c r="F230" s="234" t="s">
        <v>1025</v>
      </c>
      <c r="G230" s="235" t="s">
        <v>862</v>
      </c>
      <c r="H230" s="236">
        <v>162</v>
      </c>
      <c r="I230" s="237"/>
      <c r="J230" s="238">
        <f>ROUND(I230*H230,2)</f>
        <v>0</v>
      </c>
      <c r="K230" s="234" t="s">
        <v>5</v>
      </c>
      <c r="L230" s="239"/>
      <c r="M230" s="240" t="s">
        <v>5</v>
      </c>
      <c r="N230" s="241" t="s">
        <v>42</v>
      </c>
      <c r="O230" s="48"/>
      <c r="P230" s="212">
        <f>O230*H230</f>
        <v>0</v>
      </c>
      <c r="Q230" s="212">
        <v>0</v>
      </c>
      <c r="R230" s="212">
        <f>Q230*H230</f>
        <v>0</v>
      </c>
      <c r="S230" s="212">
        <v>0</v>
      </c>
      <c r="T230" s="213">
        <f>S230*H230</f>
        <v>0</v>
      </c>
      <c r="AR230" s="25" t="s">
        <v>174</v>
      </c>
      <c r="AT230" s="25" t="s">
        <v>311</v>
      </c>
      <c r="AU230" s="25" t="s">
        <v>81</v>
      </c>
      <c r="AY230" s="25" t="s">
        <v>141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5" t="s">
        <v>79</v>
      </c>
      <c r="BK230" s="214">
        <f>ROUND(I230*H230,2)</f>
        <v>0</v>
      </c>
      <c r="BL230" s="25" t="s">
        <v>149</v>
      </c>
      <c r="BM230" s="25" t="s">
        <v>1026</v>
      </c>
    </row>
    <row r="231" s="1" customFormat="1" ht="16.5" customHeight="1">
      <c r="B231" s="202"/>
      <c r="C231" s="232" t="s">
        <v>1027</v>
      </c>
      <c r="D231" s="232" t="s">
        <v>311</v>
      </c>
      <c r="E231" s="233" t="s">
        <v>1028</v>
      </c>
      <c r="F231" s="234" t="s">
        <v>1029</v>
      </c>
      <c r="G231" s="235" t="s">
        <v>862</v>
      </c>
      <c r="H231" s="236">
        <v>772</v>
      </c>
      <c r="I231" s="237"/>
      <c r="J231" s="238">
        <f>ROUND(I231*H231,2)</f>
        <v>0</v>
      </c>
      <c r="K231" s="234" t="s">
        <v>5</v>
      </c>
      <c r="L231" s="239"/>
      <c r="M231" s="240" t="s">
        <v>5</v>
      </c>
      <c r="N231" s="241" t="s">
        <v>42</v>
      </c>
      <c r="O231" s="48"/>
      <c r="P231" s="212">
        <f>O231*H231</f>
        <v>0</v>
      </c>
      <c r="Q231" s="212">
        <v>0</v>
      </c>
      <c r="R231" s="212">
        <f>Q231*H231</f>
        <v>0</v>
      </c>
      <c r="S231" s="212">
        <v>0</v>
      </c>
      <c r="T231" s="213">
        <f>S231*H231</f>
        <v>0</v>
      </c>
      <c r="AR231" s="25" t="s">
        <v>174</v>
      </c>
      <c r="AT231" s="25" t="s">
        <v>311</v>
      </c>
      <c r="AU231" s="25" t="s">
        <v>81</v>
      </c>
      <c r="AY231" s="25" t="s">
        <v>141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5" t="s">
        <v>79</v>
      </c>
      <c r="BK231" s="214">
        <f>ROUND(I231*H231,2)</f>
        <v>0</v>
      </c>
      <c r="BL231" s="25" t="s">
        <v>149</v>
      </c>
      <c r="BM231" s="25" t="s">
        <v>1030</v>
      </c>
    </row>
    <row r="232" s="1" customFormat="1" ht="16.5" customHeight="1">
      <c r="B232" s="202"/>
      <c r="C232" s="232" t="s">
        <v>1031</v>
      </c>
      <c r="D232" s="232" t="s">
        <v>311</v>
      </c>
      <c r="E232" s="233" t="s">
        <v>1032</v>
      </c>
      <c r="F232" s="234" t="s">
        <v>1033</v>
      </c>
      <c r="G232" s="235" t="s">
        <v>862</v>
      </c>
      <c r="H232" s="236">
        <v>140</v>
      </c>
      <c r="I232" s="237"/>
      <c r="J232" s="238">
        <f>ROUND(I232*H232,2)</f>
        <v>0</v>
      </c>
      <c r="K232" s="234" t="s">
        <v>5</v>
      </c>
      <c r="L232" s="239"/>
      <c r="M232" s="240" t="s">
        <v>5</v>
      </c>
      <c r="N232" s="241" t="s">
        <v>42</v>
      </c>
      <c r="O232" s="48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AR232" s="25" t="s">
        <v>174</v>
      </c>
      <c r="AT232" s="25" t="s">
        <v>311</v>
      </c>
      <c r="AU232" s="25" t="s">
        <v>81</v>
      </c>
      <c r="AY232" s="25" t="s">
        <v>141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25" t="s">
        <v>79</v>
      </c>
      <c r="BK232" s="214">
        <f>ROUND(I232*H232,2)</f>
        <v>0</v>
      </c>
      <c r="BL232" s="25" t="s">
        <v>149</v>
      </c>
      <c r="BM232" s="25" t="s">
        <v>1034</v>
      </c>
    </row>
    <row r="233" s="1" customFormat="1" ht="16.5" customHeight="1">
      <c r="B233" s="202"/>
      <c r="C233" s="232" t="s">
        <v>1035</v>
      </c>
      <c r="D233" s="232" t="s">
        <v>311</v>
      </c>
      <c r="E233" s="233" t="s">
        <v>1036</v>
      </c>
      <c r="F233" s="234" t="s">
        <v>1037</v>
      </c>
      <c r="G233" s="235" t="s">
        <v>862</v>
      </c>
      <c r="H233" s="236">
        <v>552</v>
      </c>
      <c r="I233" s="237"/>
      <c r="J233" s="238">
        <f>ROUND(I233*H233,2)</f>
        <v>0</v>
      </c>
      <c r="K233" s="234" t="s">
        <v>5</v>
      </c>
      <c r="L233" s="239"/>
      <c r="M233" s="240" t="s">
        <v>5</v>
      </c>
      <c r="N233" s="241" t="s">
        <v>42</v>
      </c>
      <c r="O233" s="48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AR233" s="25" t="s">
        <v>174</v>
      </c>
      <c r="AT233" s="25" t="s">
        <v>311</v>
      </c>
      <c r="AU233" s="25" t="s">
        <v>81</v>
      </c>
      <c r="AY233" s="25" t="s">
        <v>141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5" t="s">
        <v>79</v>
      </c>
      <c r="BK233" s="214">
        <f>ROUND(I233*H233,2)</f>
        <v>0</v>
      </c>
      <c r="BL233" s="25" t="s">
        <v>149</v>
      </c>
      <c r="BM233" s="25" t="s">
        <v>1038</v>
      </c>
    </row>
    <row r="234" s="1" customFormat="1" ht="16.5" customHeight="1">
      <c r="B234" s="202"/>
      <c r="C234" s="232" t="s">
        <v>1039</v>
      </c>
      <c r="D234" s="232" t="s">
        <v>311</v>
      </c>
      <c r="E234" s="233" t="s">
        <v>1040</v>
      </c>
      <c r="F234" s="234" t="s">
        <v>1041</v>
      </c>
      <c r="G234" s="235" t="s">
        <v>862</v>
      </c>
      <c r="H234" s="236">
        <v>405</v>
      </c>
      <c r="I234" s="237"/>
      <c r="J234" s="238">
        <f>ROUND(I234*H234,2)</f>
        <v>0</v>
      </c>
      <c r="K234" s="234" t="s">
        <v>5</v>
      </c>
      <c r="L234" s="239"/>
      <c r="M234" s="240" t="s">
        <v>5</v>
      </c>
      <c r="N234" s="241" t="s">
        <v>42</v>
      </c>
      <c r="O234" s="48"/>
      <c r="P234" s="212">
        <f>O234*H234</f>
        <v>0</v>
      </c>
      <c r="Q234" s="212">
        <v>0</v>
      </c>
      <c r="R234" s="212">
        <f>Q234*H234</f>
        <v>0</v>
      </c>
      <c r="S234" s="212">
        <v>0</v>
      </c>
      <c r="T234" s="213">
        <f>S234*H234</f>
        <v>0</v>
      </c>
      <c r="AR234" s="25" t="s">
        <v>174</v>
      </c>
      <c r="AT234" s="25" t="s">
        <v>311</v>
      </c>
      <c r="AU234" s="25" t="s">
        <v>81</v>
      </c>
      <c r="AY234" s="25" t="s">
        <v>141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5" t="s">
        <v>79</v>
      </c>
      <c r="BK234" s="214">
        <f>ROUND(I234*H234,2)</f>
        <v>0</v>
      </c>
      <c r="BL234" s="25" t="s">
        <v>149</v>
      </c>
      <c r="BM234" s="25" t="s">
        <v>1042</v>
      </c>
    </row>
    <row r="235" s="1" customFormat="1" ht="16.5" customHeight="1">
      <c r="B235" s="202"/>
      <c r="C235" s="232" t="s">
        <v>1043</v>
      </c>
      <c r="D235" s="232" t="s">
        <v>311</v>
      </c>
      <c r="E235" s="233" t="s">
        <v>1044</v>
      </c>
      <c r="F235" s="234" t="s">
        <v>1045</v>
      </c>
      <c r="G235" s="235" t="s">
        <v>862</v>
      </c>
      <c r="H235" s="236">
        <v>597</v>
      </c>
      <c r="I235" s="237"/>
      <c r="J235" s="238">
        <f>ROUND(I235*H235,2)</f>
        <v>0</v>
      </c>
      <c r="K235" s="234" t="s">
        <v>5</v>
      </c>
      <c r="L235" s="239"/>
      <c r="M235" s="240" t="s">
        <v>5</v>
      </c>
      <c r="N235" s="241" t="s">
        <v>42</v>
      </c>
      <c r="O235" s="48"/>
      <c r="P235" s="212">
        <f>O235*H235</f>
        <v>0</v>
      </c>
      <c r="Q235" s="212">
        <v>0</v>
      </c>
      <c r="R235" s="212">
        <f>Q235*H235</f>
        <v>0</v>
      </c>
      <c r="S235" s="212">
        <v>0</v>
      </c>
      <c r="T235" s="213">
        <f>S235*H235</f>
        <v>0</v>
      </c>
      <c r="AR235" s="25" t="s">
        <v>174</v>
      </c>
      <c r="AT235" s="25" t="s">
        <v>311</v>
      </c>
      <c r="AU235" s="25" t="s">
        <v>81</v>
      </c>
      <c r="AY235" s="25" t="s">
        <v>141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25" t="s">
        <v>79</v>
      </c>
      <c r="BK235" s="214">
        <f>ROUND(I235*H235,2)</f>
        <v>0</v>
      </c>
      <c r="BL235" s="25" t="s">
        <v>149</v>
      </c>
      <c r="BM235" s="25" t="s">
        <v>1046</v>
      </c>
    </row>
    <row r="236" s="1" customFormat="1" ht="16.5" customHeight="1">
      <c r="B236" s="202"/>
      <c r="C236" s="232" t="s">
        <v>1047</v>
      </c>
      <c r="D236" s="232" t="s">
        <v>311</v>
      </c>
      <c r="E236" s="233" t="s">
        <v>1048</v>
      </c>
      <c r="F236" s="234" t="s">
        <v>1049</v>
      </c>
      <c r="G236" s="235" t="s">
        <v>862</v>
      </c>
      <c r="H236" s="236">
        <v>324</v>
      </c>
      <c r="I236" s="237"/>
      <c r="J236" s="238">
        <f>ROUND(I236*H236,2)</f>
        <v>0</v>
      </c>
      <c r="K236" s="234" t="s">
        <v>5</v>
      </c>
      <c r="L236" s="239"/>
      <c r="M236" s="240" t="s">
        <v>5</v>
      </c>
      <c r="N236" s="241" t="s">
        <v>42</v>
      </c>
      <c r="O236" s="48"/>
      <c r="P236" s="212">
        <f>O236*H236</f>
        <v>0</v>
      </c>
      <c r="Q236" s="212">
        <v>0</v>
      </c>
      <c r="R236" s="212">
        <f>Q236*H236</f>
        <v>0</v>
      </c>
      <c r="S236" s="212">
        <v>0</v>
      </c>
      <c r="T236" s="213">
        <f>S236*H236</f>
        <v>0</v>
      </c>
      <c r="AR236" s="25" t="s">
        <v>174</v>
      </c>
      <c r="AT236" s="25" t="s">
        <v>311</v>
      </c>
      <c r="AU236" s="25" t="s">
        <v>81</v>
      </c>
      <c r="AY236" s="25" t="s">
        <v>141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5" t="s">
        <v>79</v>
      </c>
      <c r="BK236" s="214">
        <f>ROUND(I236*H236,2)</f>
        <v>0</v>
      </c>
      <c r="BL236" s="25" t="s">
        <v>149</v>
      </c>
      <c r="BM236" s="25" t="s">
        <v>1050</v>
      </c>
    </row>
    <row r="237" s="1" customFormat="1" ht="16.5" customHeight="1">
      <c r="B237" s="202"/>
      <c r="C237" s="232" t="s">
        <v>1051</v>
      </c>
      <c r="D237" s="232" t="s">
        <v>311</v>
      </c>
      <c r="E237" s="233" t="s">
        <v>1052</v>
      </c>
      <c r="F237" s="234" t="s">
        <v>1053</v>
      </c>
      <c r="G237" s="235" t="s">
        <v>862</v>
      </c>
      <c r="H237" s="236">
        <v>155</v>
      </c>
      <c r="I237" s="237"/>
      <c r="J237" s="238">
        <f>ROUND(I237*H237,2)</f>
        <v>0</v>
      </c>
      <c r="K237" s="234" t="s">
        <v>5</v>
      </c>
      <c r="L237" s="239"/>
      <c r="M237" s="240" t="s">
        <v>5</v>
      </c>
      <c r="N237" s="241" t="s">
        <v>42</v>
      </c>
      <c r="O237" s="48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AR237" s="25" t="s">
        <v>174</v>
      </c>
      <c r="AT237" s="25" t="s">
        <v>311</v>
      </c>
      <c r="AU237" s="25" t="s">
        <v>81</v>
      </c>
      <c r="AY237" s="25" t="s">
        <v>141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5" t="s">
        <v>79</v>
      </c>
      <c r="BK237" s="214">
        <f>ROUND(I237*H237,2)</f>
        <v>0</v>
      </c>
      <c r="BL237" s="25" t="s">
        <v>149</v>
      </c>
      <c r="BM237" s="25" t="s">
        <v>1054</v>
      </c>
    </row>
    <row r="238" s="1" customFormat="1" ht="16.5" customHeight="1">
      <c r="B238" s="202"/>
      <c r="C238" s="232" t="s">
        <v>1055</v>
      </c>
      <c r="D238" s="232" t="s">
        <v>311</v>
      </c>
      <c r="E238" s="233" t="s">
        <v>1056</v>
      </c>
      <c r="F238" s="234" t="s">
        <v>1057</v>
      </c>
      <c r="G238" s="235" t="s">
        <v>862</v>
      </c>
      <c r="H238" s="236">
        <v>235</v>
      </c>
      <c r="I238" s="237"/>
      <c r="J238" s="238">
        <f>ROUND(I238*H238,2)</f>
        <v>0</v>
      </c>
      <c r="K238" s="234" t="s">
        <v>5</v>
      </c>
      <c r="L238" s="239"/>
      <c r="M238" s="240" t="s">
        <v>5</v>
      </c>
      <c r="N238" s="241" t="s">
        <v>42</v>
      </c>
      <c r="O238" s="48"/>
      <c r="P238" s="212">
        <f>O238*H238</f>
        <v>0</v>
      </c>
      <c r="Q238" s="212">
        <v>0</v>
      </c>
      <c r="R238" s="212">
        <f>Q238*H238</f>
        <v>0</v>
      </c>
      <c r="S238" s="212">
        <v>0</v>
      </c>
      <c r="T238" s="213">
        <f>S238*H238</f>
        <v>0</v>
      </c>
      <c r="AR238" s="25" t="s">
        <v>174</v>
      </c>
      <c r="AT238" s="25" t="s">
        <v>311</v>
      </c>
      <c r="AU238" s="25" t="s">
        <v>81</v>
      </c>
      <c r="AY238" s="25" t="s">
        <v>141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25" t="s">
        <v>79</v>
      </c>
      <c r="BK238" s="214">
        <f>ROUND(I238*H238,2)</f>
        <v>0</v>
      </c>
      <c r="BL238" s="25" t="s">
        <v>149</v>
      </c>
      <c r="BM238" s="25" t="s">
        <v>1058</v>
      </c>
    </row>
    <row r="239" s="1" customFormat="1" ht="16.5" customHeight="1">
      <c r="B239" s="202"/>
      <c r="C239" s="203" t="s">
        <v>1059</v>
      </c>
      <c r="D239" s="203" t="s">
        <v>144</v>
      </c>
      <c r="E239" s="204" t="s">
        <v>1060</v>
      </c>
      <c r="F239" s="205" t="s">
        <v>1061</v>
      </c>
      <c r="G239" s="206" t="s">
        <v>571</v>
      </c>
      <c r="H239" s="207">
        <v>911</v>
      </c>
      <c r="I239" s="208"/>
      <c r="J239" s="209">
        <f>ROUND(I239*H239,2)</f>
        <v>0</v>
      </c>
      <c r="K239" s="205" t="s">
        <v>148</v>
      </c>
      <c r="L239" s="47"/>
      <c r="M239" s="210" t="s">
        <v>5</v>
      </c>
      <c r="N239" s="211" t="s">
        <v>42</v>
      </c>
      <c r="O239" s="48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AR239" s="25" t="s">
        <v>149</v>
      </c>
      <c r="AT239" s="25" t="s">
        <v>144</v>
      </c>
      <c r="AU239" s="25" t="s">
        <v>81</v>
      </c>
      <c r="AY239" s="25" t="s">
        <v>141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5" t="s">
        <v>79</v>
      </c>
      <c r="BK239" s="214">
        <f>ROUND(I239*H239,2)</f>
        <v>0</v>
      </c>
      <c r="BL239" s="25" t="s">
        <v>149</v>
      </c>
      <c r="BM239" s="25" t="s">
        <v>1062</v>
      </c>
    </row>
    <row r="240" s="1" customFormat="1" ht="16.5" customHeight="1">
      <c r="B240" s="202"/>
      <c r="C240" s="232" t="s">
        <v>1063</v>
      </c>
      <c r="D240" s="232" t="s">
        <v>311</v>
      </c>
      <c r="E240" s="233" t="s">
        <v>1064</v>
      </c>
      <c r="F240" s="234" t="s">
        <v>1065</v>
      </c>
      <c r="G240" s="235" t="s">
        <v>862</v>
      </c>
      <c r="H240" s="236">
        <v>250</v>
      </c>
      <c r="I240" s="237"/>
      <c r="J240" s="238">
        <f>ROUND(I240*H240,2)</f>
        <v>0</v>
      </c>
      <c r="K240" s="234" t="s">
        <v>5</v>
      </c>
      <c r="L240" s="239"/>
      <c r="M240" s="240" t="s">
        <v>5</v>
      </c>
      <c r="N240" s="241" t="s">
        <v>42</v>
      </c>
      <c r="O240" s="48"/>
      <c r="P240" s="212">
        <f>O240*H240</f>
        <v>0</v>
      </c>
      <c r="Q240" s="212">
        <v>0</v>
      </c>
      <c r="R240" s="212">
        <f>Q240*H240</f>
        <v>0</v>
      </c>
      <c r="S240" s="212">
        <v>0</v>
      </c>
      <c r="T240" s="213">
        <f>S240*H240</f>
        <v>0</v>
      </c>
      <c r="AR240" s="25" t="s">
        <v>174</v>
      </c>
      <c r="AT240" s="25" t="s">
        <v>311</v>
      </c>
      <c r="AU240" s="25" t="s">
        <v>81</v>
      </c>
      <c r="AY240" s="25" t="s">
        <v>141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5" t="s">
        <v>79</v>
      </c>
      <c r="BK240" s="214">
        <f>ROUND(I240*H240,2)</f>
        <v>0</v>
      </c>
      <c r="BL240" s="25" t="s">
        <v>149</v>
      </c>
      <c r="BM240" s="25" t="s">
        <v>1066</v>
      </c>
    </row>
    <row r="241" s="1" customFormat="1" ht="16.5" customHeight="1">
      <c r="B241" s="202"/>
      <c r="C241" s="232" t="s">
        <v>1067</v>
      </c>
      <c r="D241" s="232" t="s">
        <v>311</v>
      </c>
      <c r="E241" s="233" t="s">
        <v>1068</v>
      </c>
      <c r="F241" s="234" t="s">
        <v>1069</v>
      </c>
      <c r="G241" s="235" t="s">
        <v>862</v>
      </c>
      <c r="H241" s="236">
        <v>700</v>
      </c>
      <c r="I241" s="237"/>
      <c r="J241" s="238">
        <f>ROUND(I241*H241,2)</f>
        <v>0</v>
      </c>
      <c r="K241" s="234" t="s">
        <v>5</v>
      </c>
      <c r="L241" s="239"/>
      <c r="M241" s="240" t="s">
        <v>5</v>
      </c>
      <c r="N241" s="241" t="s">
        <v>42</v>
      </c>
      <c r="O241" s="48"/>
      <c r="P241" s="212">
        <f>O241*H241</f>
        <v>0</v>
      </c>
      <c r="Q241" s="212">
        <v>0</v>
      </c>
      <c r="R241" s="212">
        <f>Q241*H241</f>
        <v>0</v>
      </c>
      <c r="S241" s="212">
        <v>0</v>
      </c>
      <c r="T241" s="213">
        <f>S241*H241</f>
        <v>0</v>
      </c>
      <c r="AR241" s="25" t="s">
        <v>174</v>
      </c>
      <c r="AT241" s="25" t="s">
        <v>311</v>
      </c>
      <c r="AU241" s="25" t="s">
        <v>81</v>
      </c>
      <c r="AY241" s="25" t="s">
        <v>141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25" t="s">
        <v>79</v>
      </c>
      <c r="BK241" s="214">
        <f>ROUND(I241*H241,2)</f>
        <v>0</v>
      </c>
      <c r="BL241" s="25" t="s">
        <v>149</v>
      </c>
      <c r="BM241" s="25" t="s">
        <v>1070</v>
      </c>
    </row>
    <row r="242" s="1" customFormat="1" ht="25.5" customHeight="1">
      <c r="B242" s="202"/>
      <c r="C242" s="203" t="s">
        <v>1071</v>
      </c>
      <c r="D242" s="203" t="s">
        <v>144</v>
      </c>
      <c r="E242" s="204" t="s">
        <v>944</v>
      </c>
      <c r="F242" s="205" t="s">
        <v>945</v>
      </c>
      <c r="G242" s="206" t="s">
        <v>357</v>
      </c>
      <c r="H242" s="207">
        <v>5.3979999999999997</v>
      </c>
      <c r="I242" s="208"/>
      <c r="J242" s="209">
        <f>ROUND(I242*H242,2)</f>
        <v>0</v>
      </c>
      <c r="K242" s="205" t="s">
        <v>467</v>
      </c>
      <c r="L242" s="47"/>
      <c r="M242" s="210" t="s">
        <v>5</v>
      </c>
      <c r="N242" s="211" t="s">
        <v>42</v>
      </c>
      <c r="O242" s="48"/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AR242" s="25" t="s">
        <v>149</v>
      </c>
      <c r="AT242" s="25" t="s">
        <v>144</v>
      </c>
      <c r="AU242" s="25" t="s">
        <v>81</v>
      </c>
      <c r="AY242" s="25" t="s">
        <v>141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5" t="s">
        <v>79</v>
      </c>
      <c r="BK242" s="214">
        <f>ROUND(I242*H242,2)</f>
        <v>0</v>
      </c>
      <c r="BL242" s="25" t="s">
        <v>149</v>
      </c>
      <c r="BM242" s="25" t="s">
        <v>1072</v>
      </c>
    </row>
    <row r="243" s="1" customFormat="1">
      <c r="B243" s="47"/>
      <c r="D243" s="216" t="s">
        <v>657</v>
      </c>
      <c r="F243" s="254" t="s">
        <v>1073</v>
      </c>
      <c r="I243" s="176"/>
      <c r="L243" s="47"/>
      <c r="M243" s="255"/>
      <c r="N243" s="48"/>
      <c r="O243" s="48"/>
      <c r="P243" s="48"/>
      <c r="Q243" s="48"/>
      <c r="R243" s="48"/>
      <c r="S243" s="48"/>
      <c r="T243" s="86"/>
      <c r="AT243" s="25" t="s">
        <v>657</v>
      </c>
      <c r="AU243" s="25" t="s">
        <v>81</v>
      </c>
    </row>
    <row r="244" s="1" customFormat="1" ht="38.25" customHeight="1">
      <c r="B244" s="202"/>
      <c r="C244" s="232" t="s">
        <v>317</v>
      </c>
      <c r="D244" s="232" t="s">
        <v>311</v>
      </c>
      <c r="E244" s="233" t="s">
        <v>948</v>
      </c>
      <c r="F244" s="234" t="s">
        <v>949</v>
      </c>
      <c r="G244" s="235" t="s">
        <v>571</v>
      </c>
      <c r="H244" s="236">
        <v>5398</v>
      </c>
      <c r="I244" s="237"/>
      <c r="J244" s="238">
        <f>ROUND(I244*H244,2)</f>
        <v>0</v>
      </c>
      <c r="K244" s="234" t="s">
        <v>467</v>
      </c>
      <c r="L244" s="239"/>
      <c r="M244" s="240" t="s">
        <v>5</v>
      </c>
      <c r="N244" s="241" t="s">
        <v>42</v>
      </c>
      <c r="O244" s="48"/>
      <c r="P244" s="212">
        <f>O244*H244</f>
        <v>0</v>
      </c>
      <c r="Q244" s="212">
        <v>0.001</v>
      </c>
      <c r="R244" s="212">
        <f>Q244*H244</f>
        <v>5.3979999999999997</v>
      </c>
      <c r="S244" s="212">
        <v>0</v>
      </c>
      <c r="T244" s="213">
        <f>S244*H244</f>
        <v>0</v>
      </c>
      <c r="AR244" s="25" t="s">
        <v>174</v>
      </c>
      <c r="AT244" s="25" t="s">
        <v>311</v>
      </c>
      <c r="AU244" s="25" t="s">
        <v>81</v>
      </c>
      <c r="AY244" s="25" t="s">
        <v>141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5" t="s">
        <v>79</v>
      </c>
      <c r="BK244" s="214">
        <f>ROUND(I244*H244,2)</f>
        <v>0</v>
      </c>
      <c r="BL244" s="25" t="s">
        <v>149</v>
      </c>
      <c r="BM244" s="25" t="s">
        <v>1074</v>
      </c>
    </row>
    <row r="245" s="1" customFormat="1">
      <c r="B245" s="47"/>
      <c r="D245" s="216" t="s">
        <v>657</v>
      </c>
      <c r="F245" s="254" t="s">
        <v>991</v>
      </c>
      <c r="I245" s="176"/>
      <c r="L245" s="47"/>
      <c r="M245" s="255"/>
      <c r="N245" s="48"/>
      <c r="O245" s="48"/>
      <c r="P245" s="48"/>
      <c r="Q245" s="48"/>
      <c r="R245" s="48"/>
      <c r="S245" s="48"/>
      <c r="T245" s="86"/>
      <c r="AT245" s="25" t="s">
        <v>657</v>
      </c>
      <c r="AU245" s="25" t="s">
        <v>81</v>
      </c>
    </row>
    <row r="246" s="11" customFormat="1">
      <c r="B246" s="215"/>
      <c r="D246" s="216" t="s">
        <v>179</v>
      </c>
      <c r="E246" s="217" t="s">
        <v>5</v>
      </c>
      <c r="F246" s="218" t="s">
        <v>1075</v>
      </c>
      <c r="H246" s="219">
        <v>5398</v>
      </c>
      <c r="I246" s="220"/>
      <c r="L246" s="215"/>
      <c r="M246" s="221"/>
      <c r="N246" s="222"/>
      <c r="O246" s="222"/>
      <c r="P246" s="222"/>
      <c r="Q246" s="222"/>
      <c r="R246" s="222"/>
      <c r="S246" s="222"/>
      <c r="T246" s="223"/>
      <c r="AT246" s="217" t="s">
        <v>179</v>
      </c>
      <c r="AU246" s="217" t="s">
        <v>81</v>
      </c>
      <c r="AV246" s="11" t="s">
        <v>81</v>
      </c>
      <c r="AW246" s="11" t="s">
        <v>35</v>
      </c>
      <c r="AX246" s="11" t="s">
        <v>79</v>
      </c>
      <c r="AY246" s="217" t="s">
        <v>141</v>
      </c>
    </row>
    <row r="247" s="1" customFormat="1" ht="16.5" customHeight="1">
      <c r="B247" s="202"/>
      <c r="C247" s="203" t="s">
        <v>1076</v>
      </c>
      <c r="D247" s="203" t="s">
        <v>144</v>
      </c>
      <c r="E247" s="204" t="s">
        <v>1077</v>
      </c>
      <c r="F247" s="205" t="s">
        <v>1078</v>
      </c>
      <c r="G247" s="206" t="s">
        <v>147</v>
      </c>
      <c r="H247" s="207">
        <v>896</v>
      </c>
      <c r="I247" s="208"/>
      <c r="J247" s="209">
        <f>ROUND(I247*H247,2)</f>
        <v>0</v>
      </c>
      <c r="K247" s="205" t="s">
        <v>148</v>
      </c>
      <c r="L247" s="47"/>
      <c r="M247" s="210" t="s">
        <v>5</v>
      </c>
      <c r="N247" s="211" t="s">
        <v>42</v>
      </c>
      <c r="O247" s="48"/>
      <c r="P247" s="212">
        <f>O247*H247</f>
        <v>0</v>
      </c>
      <c r="Q247" s="212">
        <v>0</v>
      </c>
      <c r="R247" s="212">
        <f>Q247*H247</f>
        <v>0</v>
      </c>
      <c r="S247" s="212">
        <v>0</v>
      </c>
      <c r="T247" s="213">
        <f>S247*H247</f>
        <v>0</v>
      </c>
      <c r="AR247" s="25" t="s">
        <v>149</v>
      </c>
      <c r="AT247" s="25" t="s">
        <v>144</v>
      </c>
      <c r="AU247" s="25" t="s">
        <v>81</v>
      </c>
      <c r="AY247" s="25" t="s">
        <v>141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25" t="s">
        <v>79</v>
      </c>
      <c r="BK247" s="214">
        <f>ROUND(I247*H247,2)</f>
        <v>0</v>
      </c>
      <c r="BL247" s="25" t="s">
        <v>149</v>
      </c>
      <c r="BM247" s="25" t="s">
        <v>1079</v>
      </c>
    </row>
    <row r="248" s="1" customFormat="1" ht="16.5" customHeight="1">
      <c r="B248" s="202"/>
      <c r="C248" s="203" t="s">
        <v>360</v>
      </c>
      <c r="D248" s="203" t="s">
        <v>144</v>
      </c>
      <c r="E248" s="204" t="s">
        <v>967</v>
      </c>
      <c r="F248" s="205" t="s">
        <v>968</v>
      </c>
      <c r="G248" s="206" t="s">
        <v>147</v>
      </c>
      <c r="H248" s="207">
        <v>896</v>
      </c>
      <c r="I248" s="208"/>
      <c r="J248" s="209">
        <f>ROUND(I248*H248,2)</f>
        <v>0</v>
      </c>
      <c r="K248" s="205" t="s">
        <v>148</v>
      </c>
      <c r="L248" s="47"/>
      <c r="M248" s="210" t="s">
        <v>5</v>
      </c>
      <c r="N248" s="211" t="s">
        <v>42</v>
      </c>
      <c r="O248" s="48"/>
      <c r="P248" s="212">
        <f>O248*H248</f>
        <v>0</v>
      </c>
      <c r="Q248" s="212">
        <v>0</v>
      </c>
      <c r="R248" s="212">
        <f>Q248*H248</f>
        <v>0</v>
      </c>
      <c r="S248" s="212">
        <v>0</v>
      </c>
      <c r="T248" s="213">
        <f>S248*H248</f>
        <v>0</v>
      </c>
      <c r="AR248" s="25" t="s">
        <v>149</v>
      </c>
      <c r="AT248" s="25" t="s">
        <v>144</v>
      </c>
      <c r="AU248" s="25" t="s">
        <v>81</v>
      </c>
      <c r="AY248" s="25" t="s">
        <v>141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5" t="s">
        <v>79</v>
      </c>
      <c r="BK248" s="214">
        <f>ROUND(I248*H248,2)</f>
        <v>0</v>
      </c>
      <c r="BL248" s="25" t="s">
        <v>149</v>
      </c>
      <c r="BM248" s="25" t="s">
        <v>1080</v>
      </c>
    </row>
    <row r="249" s="1" customFormat="1" ht="16.5" customHeight="1">
      <c r="B249" s="202"/>
      <c r="C249" s="232" t="s">
        <v>1081</v>
      </c>
      <c r="D249" s="232" t="s">
        <v>311</v>
      </c>
      <c r="E249" s="233" t="s">
        <v>970</v>
      </c>
      <c r="F249" s="234" t="s">
        <v>971</v>
      </c>
      <c r="G249" s="235" t="s">
        <v>177</v>
      </c>
      <c r="H249" s="236">
        <v>63</v>
      </c>
      <c r="I249" s="237"/>
      <c r="J249" s="238">
        <f>ROUND(I249*H249,2)</f>
        <v>0</v>
      </c>
      <c r="K249" s="234" t="s">
        <v>148</v>
      </c>
      <c r="L249" s="239"/>
      <c r="M249" s="240" t="s">
        <v>5</v>
      </c>
      <c r="N249" s="241" t="s">
        <v>42</v>
      </c>
      <c r="O249" s="48"/>
      <c r="P249" s="212">
        <f>O249*H249</f>
        <v>0</v>
      </c>
      <c r="Q249" s="212">
        <v>0.20000000000000001</v>
      </c>
      <c r="R249" s="212">
        <f>Q249*H249</f>
        <v>12.600000000000001</v>
      </c>
      <c r="S249" s="212">
        <v>0</v>
      </c>
      <c r="T249" s="213">
        <f>S249*H249</f>
        <v>0</v>
      </c>
      <c r="AR249" s="25" t="s">
        <v>174</v>
      </c>
      <c r="AT249" s="25" t="s">
        <v>311</v>
      </c>
      <c r="AU249" s="25" t="s">
        <v>81</v>
      </c>
      <c r="AY249" s="25" t="s">
        <v>141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5" t="s">
        <v>79</v>
      </c>
      <c r="BK249" s="214">
        <f>ROUND(I249*H249,2)</f>
        <v>0</v>
      </c>
      <c r="BL249" s="25" t="s">
        <v>149</v>
      </c>
      <c r="BM249" s="25" t="s">
        <v>1082</v>
      </c>
    </row>
    <row r="250" s="1" customFormat="1" ht="16.5" customHeight="1">
      <c r="B250" s="202"/>
      <c r="C250" s="203" t="s">
        <v>372</v>
      </c>
      <c r="D250" s="203" t="s">
        <v>144</v>
      </c>
      <c r="E250" s="204" t="s">
        <v>994</v>
      </c>
      <c r="F250" s="205" t="s">
        <v>995</v>
      </c>
      <c r="G250" s="206" t="s">
        <v>177</v>
      </c>
      <c r="H250" s="207">
        <v>8.9600000000000009</v>
      </c>
      <c r="I250" s="208"/>
      <c r="J250" s="209">
        <f>ROUND(I250*H250,2)</f>
        <v>0</v>
      </c>
      <c r="K250" s="205" t="s">
        <v>148</v>
      </c>
      <c r="L250" s="47"/>
      <c r="M250" s="210" t="s">
        <v>5</v>
      </c>
      <c r="N250" s="211" t="s">
        <v>42</v>
      </c>
      <c r="O250" s="48"/>
      <c r="P250" s="212">
        <f>O250*H250</f>
        <v>0</v>
      </c>
      <c r="Q250" s="212">
        <v>0</v>
      </c>
      <c r="R250" s="212">
        <f>Q250*H250</f>
        <v>0</v>
      </c>
      <c r="S250" s="212">
        <v>0</v>
      </c>
      <c r="T250" s="213">
        <f>S250*H250</f>
        <v>0</v>
      </c>
      <c r="AR250" s="25" t="s">
        <v>149</v>
      </c>
      <c r="AT250" s="25" t="s">
        <v>144</v>
      </c>
      <c r="AU250" s="25" t="s">
        <v>81</v>
      </c>
      <c r="AY250" s="25" t="s">
        <v>141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25" t="s">
        <v>79</v>
      </c>
      <c r="BK250" s="214">
        <f>ROUND(I250*H250,2)</f>
        <v>0</v>
      </c>
      <c r="BL250" s="25" t="s">
        <v>149</v>
      </c>
      <c r="BM250" s="25" t="s">
        <v>1083</v>
      </c>
    </row>
    <row r="251" s="1" customFormat="1">
      <c r="B251" s="47"/>
      <c r="D251" s="216" t="s">
        <v>657</v>
      </c>
      <c r="F251" s="254" t="s">
        <v>1084</v>
      </c>
      <c r="I251" s="176"/>
      <c r="L251" s="47"/>
      <c r="M251" s="255"/>
      <c r="N251" s="48"/>
      <c r="O251" s="48"/>
      <c r="P251" s="48"/>
      <c r="Q251" s="48"/>
      <c r="R251" s="48"/>
      <c r="S251" s="48"/>
      <c r="T251" s="86"/>
      <c r="AT251" s="25" t="s">
        <v>657</v>
      </c>
      <c r="AU251" s="25" t="s">
        <v>81</v>
      </c>
    </row>
    <row r="252" s="10" customFormat="1" ht="29.88" customHeight="1">
      <c r="B252" s="189"/>
      <c r="D252" s="190" t="s">
        <v>70</v>
      </c>
      <c r="E252" s="200" t="s">
        <v>1085</v>
      </c>
      <c r="F252" s="200" t="s">
        <v>1086</v>
      </c>
      <c r="I252" s="192"/>
      <c r="J252" s="201">
        <f>BK252</f>
        <v>0</v>
      </c>
      <c r="L252" s="189"/>
      <c r="M252" s="194"/>
      <c r="N252" s="195"/>
      <c r="O252" s="195"/>
      <c r="P252" s="196">
        <f>SUM(P253:P268)</f>
        <v>0</v>
      </c>
      <c r="Q252" s="195"/>
      <c r="R252" s="196">
        <f>SUM(R253:R268)</f>
        <v>0</v>
      </c>
      <c r="S252" s="195"/>
      <c r="T252" s="197">
        <f>SUM(T253:T268)</f>
        <v>0</v>
      </c>
      <c r="AR252" s="190" t="s">
        <v>79</v>
      </c>
      <c r="AT252" s="198" t="s">
        <v>70</v>
      </c>
      <c r="AU252" s="198" t="s">
        <v>79</v>
      </c>
      <c r="AY252" s="190" t="s">
        <v>141</v>
      </c>
      <c r="BK252" s="199">
        <f>SUM(BK253:BK268)</f>
        <v>0</v>
      </c>
    </row>
    <row r="253" s="1" customFormat="1" ht="25.5" customHeight="1">
      <c r="B253" s="202"/>
      <c r="C253" s="203" t="s">
        <v>1087</v>
      </c>
      <c r="D253" s="203" t="s">
        <v>144</v>
      </c>
      <c r="E253" s="204" t="s">
        <v>1088</v>
      </c>
      <c r="F253" s="205" t="s">
        <v>1089</v>
      </c>
      <c r="G253" s="206" t="s">
        <v>147</v>
      </c>
      <c r="H253" s="207">
        <v>150</v>
      </c>
      <c r="I253" s="208"/>
      <c r="J253" s="209">
        <f>ROUND(I253*H253,2)</f>
        <v>0</v>
      </c>
      <c r="K253" s="205" t="s">
        <v>148</v>
      </c>
      <c r="L253" s="47"/>
      <c r="M253" s="210" t="s">
        <v>5</v>
      </c>
      <c r="N253" s="211" t="s">
        <v>42</v>
      </c>
      <c r="O253" s="48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AR253" s="25" t="s">
        <v>149</v>
      </c>
      <c r="AT253" s="25" t="s">
        <v>144</v>
      </c>
      <c r="AU253" s="25" t="s">
        <v>81</v>
      </c>
      <c r="AY253" s="25" t="s">
        <v>141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25" t="s">
        <v>79</v>
      </c>
      <c r="BK253" s="214">
        <f>ROUND(I253*H253,2)</f>
        <v>0</v>
      </c>
      <c r="BL253" s="25" t="s">
        <v>149</v>
      </c>
      <c r="BM253" s="25" t="s">
        <v>1090</v>
      </c>
    </row>
    <row r="254" s="1" customFormat="1" ht="16.5" customHeight="1">
      <c r="B254" s="202"/>
      <c r="C254" s="203" t="s">
        <v>379</v>
      </c>
      <c r="D254" s="203" t="s">
        <v>144</v>
      </c>
      <c r="E254" s="204" t="s">
        <v>1091</v>
      </c>
      <c r="F254" s="205" t="s">
        <v>1092</v>
      </c>
      <c r="G254" s="206" t="s">
        <v>571</v>
      </c>
      <c r="H254" s="207">
        <v>10</v>
      </c>
      <c r="I254" s="208"/>
      <c r="J254" s="209">
        <f>ROUND(I254*H254,2)</f>
        <v>0</v>
      </c>
      <c r="K254" s="205" t="s">
        <v>148</v>
      </c>
      <c r="L254" s="47"/>
      <c r="M254" s="210" t="s">
        <v>5</v>
      </c>
      <c r="N254" s="211" t="s">
        <v>42</v>
      </c>
      <c r="O254" s="48"/>
      <c r="P254" s="212">
        <f>O254*H254</f>
        <v>0</v>
      </c>
      <c r="Q254" s="212">
        <v>0</v>
      </c>
      <c r="R254" s="212">
        <f>Q254*H254</f>
        <v>0</v>
      </c>
      <c r="S254" s="212">
        <v>0</v>
      </c>
      <c r="T254" s="213">
        <f>S254*H254</f>
        <v>0</v>
      </c>
      <c r="AR254" s="25" t="s">
        <v>149</v>
      </c>
      <c r="AT254" s="25" t="s">
        <v>144</v>
      </c>
      <c r="AU254" s="25" t="s">
        <v>81</v>
      </c>
      <c r="AY254" s="25" t="s">
        <v>141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25" t="s">
        <v>79</v>
      </c>
      <c r="BK254" s="214">
        <f>ROUND(I254*H254,2)</f>
        <v>0</v>
      </c>
      <c r="BL254" s="25" t="s">
        <v>149</v>
      </c>
      <c r="BM254" s="25" t="s">
        <v>1093</v>
      </c>
    </row>
    <row r="255" s="1" customFormat="1" ht="16.5" customHeight="1">
      <c r="B255" s="202"/>
      <c r="C255" s="203" t="s">
        <v>1094</v>
      </c>
      <c r="D255" s="203" t="s">
        <v>144</v>
      </c>
      <c r="E255" s="204" t="s">
        <v>1095</v>
      </c>
      <c r="F255" s="205" t="s">
        <v>1096</v>
      </c>
      <c r="G255" s="206" t="s">
        <v>571</v>
      </c>
      <c r="H255" s="207">
        <v>3</v>
      </c>
      <c r="I255" s="208"/>
      <c r="J255" s="209">
        <f>ROUND(I255*H255,2)</f>
        <v>0</v>
      </c>
      <c r="K255" s="205" t="s">
        <v>148</v>
      </c>
      <c r="L255" s="47"/>
      <c r="M255" s="210" t="s">
        <v>5</v>
      </c>
      <c r="N255" s="211" t="s">
        <v>42</v>
      </c>
      <c r="O255" s="48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AR255" s="25" t="s">
        <v>149</v>
      </c>
      <c r="AT255" s="25" t="s">
        <v>144</v>
      </c>
      <c r="AU255" s="25" t="s">
        <v>81</v>
      </c>
      <c r="AY255" s="25" t="s">
        <v>141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5" t="s">
        <v>79</v>
      </c>
      <c r="BK255" s="214">
        <f>ROUND(I255*H255,2)</f>
        <v>0</v>
      </c>
      <c r="BL255" s="25" t="s">
        <v>149</v>
      </c>
      <c r="BM255" s="25" t="s">
        <v>1097</v>
      </c>
    </row>
    <row r="256" s="1" customFormat="1" ht="16.5" customHeight="1">
      <c r="B256" s="202"/>
      <c r="C256" s="203" t="s">
        <v>1098</v>
      </c>
      <c r="D256" s="203" t="s">
        <v>144</v>
      </c>
      <c r="E256" s="204" t="s">
        <v>1099</v>
      </c>
      <c r="F256" s="205" t="s">
        <v>1100</v>
      </c>
      <c r="G256" s="206" t="s">
        <v>571</v>
      </c>
      <c r="H256" s="207">
        <v>1</v>
      </c>
      <c r="I256" s="208"/>
      <c r="J256" s="209">
        <f>ROUND(I256*H256,2)</f>
        <v>0</v>
      </c>
      <c r="K256" s="205" t="s">
        <v>148</v>
      </c>
      <c r="L256" s="47"/>
      <c r="M256" s="210" t="s">
        <v>5</v>
      </c>
      <c r="N256" s="211" t="s">
        <v>42</v>
      </c>
      <c r="O256" s="48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AR256" s="25" t="s">
        <v>149</v>
      </c>
      <c r="AT256" s="25" t="s">
        <v>144</v>
      </c>
      <c r="AU256" s="25" t="s">
        <v>81</v>
      </c>
      <c r="AY256" s="25" t="s">
        <v>141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25" t="s">
        <v>79</v>
      </c>
      <c r="BK256" s="214">
        <f>ROUND(I256*H256,2)</f>
        <v>0</v>
      </c>
      <c r="BL256" s="25" t="s">
        <v>149</v>
      </c>
      <c r="BM256" s="25" t="s">
        <v>1101</v>
      </c>
    </row>
    <row r="257" s="1" customFormat="1" ht="25.5" customHeight="1">
      <c r="B257" s="202"/>
      <c r="C257" s="203" t="s">
        <v>1102</v>
      </c>
      <c r="D257" s="203" t="s">
        <v>144</v>
      </c>
      <c r="E257" s="204" t="s">
        <v>1103</v>
      </c>
      <c r="F257" s="205" t="s">
        <v>1104</v>
      </c>
      <c r="G257" s="206" t="s">
        <v>571</v>
      </c>
      <c r="H257" s="207">
        <v>10</v>
      </c>
      <c r="I257" s="208"/>
      <c r="J257" s="209">
        <f>ROUND(I257*H257,2)</f>
        <v>0</v>
      </c>
      <c r="K257" s="205" t="s">
        <v>148</v>
      </c>
      <c r="L257" s="47"/>
      <c r="M257" s="210" t="s">
        <v>5</v>
      </c>
      <c r="N257" s="211" t="s">
        <v>42</v>
      </c>
      <c r="O257" s="48"/>
      <c r="P257" s="212">
        <f>O257*H257</f>
        <v>0</v>
      </c>
      <c r="Q257" s="212">
        <v>0</v>
      </c>
      <c r="R257" s="212">
        <f>Q257*H257</f>
        <v>0</v>
      </c>
      <c r="S257" s="212">
        <v>0</v>
      </c>
      <c r="T257" s="213">
        <f>S257*H257</f>
        <v>0</v>
      </c>
      <c r="AR257" s="25" t="s">
        <v>149</v>
      </c>
      <c r="AT257" s="25" t="s">
        <v>144</v>
      </c>
      <c r="AU257" s="25" t="s">
        <v>81</v>
      </c>
      <c r="AY257" s="25" t="s">
        <v>141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25" t="s">
        <v>79</v>
      </c>
      <c r="BK257" s="214">
        <f>ROUND(I257*H257,2)</f>
        <v>0</v>
      </c>
      <c r="BL257" s="25" t="s">
        <v>149</v>
      </c>
      <c r="BM257" s="25" t="s">
        <v>1105</v>
      </c>
    </row>
    <row r="258" s="1" customFormat="1" ht="25.5" customHeight="1">
      <c r="B258" s="202"/>
      <c r="C258" s="203" t="s">
        <v>1106</v>
      </c>
      <c r="D258" s="203" t="s">
        <v>144</v>
      </c>
      <c r="E258" s="204" t="s">
        <v>1107</v>
      </c>
      <c r="F258" s="205" t="s">
        <v>1108</v>
      </c>
      <c r="G258" s="206" t="s">
        <v>571</v>
      </c>
      <c r="H258" s="207">
        <v>3</v>
      </c>
      <c r="I258" s="208"/>
      <c r="J258" s="209">
        <f>ROUND(I258*H258,2)</f>
        <v>0</v>
      </c>
      <c r="K258" s="205" t="s">
        <v>148</v>
      </c>
      <c r="L258" s="47"/>
      <c r="M258" s="210" t="s">
        <v>5</v>
      </c>
      <c r="N258" s="211" t="s">
        <v>42</v>
      </c>
      <c r="O258" s="48"/>
      <c r="P258" s="212">
        <f>O258*H258</f>
        <v>0</v>
      </c>
      <c r="Q258" s="212">
        <v>0</v>
      </c>
      <c r="R258" s="212">
        <f>Q258*H258</f>
        <v>0</v>
      </c>
      <c r="S258" s="212">
        <v>0</v>
      </c>
      <c r="T258" s="213">
        <f>S258*H258</f>
        <v>0</v>
      </c>
      <c r="AR258" s="25" t="s">
        <v>149</v>
      </c>
      <c r="AT258" s="25" t="s">
        <v>144</v>
      </c>
      <c r="AU258" s="25" t="s">
        <v>81</v>
      </c>
      <c r="AY258" s="25" t="s">
        <v>141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25" t="s">
        <v>79</v>
      </c>
      <c r="BK258" s="214">
        <f>ROUND(I258*H258,2)</f>
        <v>0</v>
      </c>
      <c r="BL258" s="25" t="s">
        <v>149</v>
      </c>
      <c r="BM258" s="25" t="s">
        <v>1109</v>
      </c>
    </row>
    <row r="259" s="1" customFormat="1" ht="25.5" customHeight="1">
      <c r="B259" s="202"/>
      <c r="C259" s="203" t="s">
        <v>1110</v>
      </c>
      <c r="D259" s="203" t="s">
        <v>144</v>
      </c>
      <c r="E259" s="204" t="s">
        <v>1111</v>
      </c>
      <c r="F259" s="205" t="s">
        <v>1112</v>
      </c>
      <c r="G259" s="206" t="s">
        <v>571</v>
      </c>
      <c r="H259" s="207">
        <v>1</v>
      </c>
      <c r="I259" s="208"/>
      <c r="J259" s="209">
        <f>ROUND(I259*H259,2)</f>
        <v>0</v>
      </c>
      <c r="K259" s="205" t="s">
        <v>148</v>
      </c>
      <c r="L259" s="47"/>
      <c r="M259" s="210" t="s">
        <v>5</v>
      </c>
      <c r="N259" s="211" t="s">
        <v>42</v>
      </c>
      <c r="O259" s="48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AR259" s="25" t="s">
        <v>149</v>
      </c>
      <c r="AT259" s="25" t="s">
        <v>144</v>
      </c>
      <c r="AU259" s="25" t="s">
        <v>81</v>
      </c>
      <c r="AY259" s="25" t="s">
        <v>141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25" t="s">
        <v>79</v>
      </c>
      <c r="BK259" s="214">
        <f>ROUND(I259*H259,2)</f>
        <v>0</v>
      </c>
      <c r="BL259" s="25" t="s">
        <v>149</v>
      </c>
      <c r="BM259" s="25" t="s">
        <v>1113</v>
      </c>
    </row>
    <row r="260" s="1" customFormat="1" ht="25.5" customHeight="1">
      <c r="B260" s="202"/>
      <c r="C260" s="203" t="s">
        <v>1114</v>
      </c>
      <c r="D260" s="203" t="s">
        <v>144</v>
      </c>
      <c r="E260" s="204" t="s">
        <v>1115</v>
      </c>
      <c r="F260" s="205" t="s">
        <v>1116</v>
      </c>
      <c r="G260" s="206" t="s">
        <v>571</v>
      </c>
      <c r="H260" s="207">
        <v>13</v>
      </c>
      <c r="I260" s="208"/>
      <c r="J260" s="209">
        <f>ROUND(I260*H260,2)</f>
        <v>0</v>
      </c>
      <c r="K260" s="205" t="s">
        <v>148</v>
      </c>
      <c r="L260" s="47"/>
      <c r="M260" s="210" t="s">
        <v>5</v>
      </c>
      <c r="N260" s="211" t="s">
        <v>42</v>
      </c>
      <c r="O260" s="48"/>
      <c r="P260" s="212">
        <f>O260*H260</f>
        <v>0</v>
      </c>
      <c r="Q260" s="212">
        <v>0</v>
      </c>
      <c r="R260" s="212">
        <f>Q260*H260</f>
        <v>0</v>
      </c>
      <c r="S260" s="212">
        <v>0</v>
      </c>
      <c r="T260" s="213">
        <f>S260*H260</f>
        <v>0</v>
      </c>
      <c r="AR260" s="25" t="s">
        <v>149</v>
      </c>
      <c r="AT260" s="25" t="s">
        <v>144</v>
      </c>
      <c r="AU260" s="25" t="s">
        <v>81</v>
      </c>
      <c r="AY260" s="25" t="s">
        <v>141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25" t="s">
        <v>79</v>
      </c>
      <c r="BK260" s="214">
        <f>ROUND(I260*H260,2)</f>
        <v>0</v>
      </c>
      <c r="BL260" s="25" t="s">
        <v>149</v>
      </c>
      <c r="BM260" s="25" t="s">
        <v>1117</v>
      </c>
    </row>
    <row r="261" s="1" customFormat="1" ht="25.5" customHeight="1">
      <c r="B261" s="202"/>
      <c r="C261" s="203" t="s">
        <v>1118</v>
      </c>
      <c r="D261" s="203" t="s">
        <v>144</v>
      </c>
      <c r="E261" s="204" t="s">
        <v>1119</v>
      </c>
      <c r="F261" s="205" t="s">
        <v>1120</v>
      </c>
      <c r="G261" s="206" t="s">
        <v>571</v>
      </c>
      <c r="H261" s="207">
        <v>1</v>
      </c>
      <c r="I261" s="208"/>
      <c r="J261" s="209">
        <f>ROUND(I261*H261,2)</f>
        <v>0</v>
      </c>
      <c r="K261" s="205" t="s">
        <v>148</v>
      </c>
      <c r="L261" s="47"/>
      <c r="M261" s="210" t="s">
        <v>5</v>
      </c>
      <c r="N261" s="211" t="s">
        <v>42</v>
      </c>
      <c r="O261" s="48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AR261" s="25" t="s">
        <v>149</v>
      </c>
      <c r="AT261" s="25" t="s">
        <v>144</v>
      </c>
      <c r="AU261" s="25" t="s">
        <v>81</v>
      </c>
      <c r="AY261" s="25" t="s">
        <v>141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25" t="s">
        <v>79</v>
      </c>
      <c r="BK261" s="214">
        <f>ROUND(I261*H261,2)</f>
        <v>0</v>
      </c>
      <c r="BL261" s="25" t="s">
        <v>149</v>
      </c>
      <c r="BM261" s="25" t="s">
        <v>1121</v>
      </c>
    </row>
    <row r="262" s="1" customFormat="1" ht="16.5" customHeight="1">
      <c r="B262" s="202"/>
      <c r="C262" s="203" t="s">
        <v>1122</v>
      </c>
      <c r="D262" s="203" t="s">
        <v>144</v>
      </c>
      <c r="E262" s="204" t="s">
        <v>1123</v>
      </c>
      <c r="F262" s="205" t="s">
        <v>1124</v>
      </c>
      <c r="G262" s="206" t="s">
        <v>571</v>
      </c>
      <c r="H262" s="207">
        <v>13</v>
      </c>
      <c r="I262" s="208"/>
      <c r="J262" s="209">
        <f>ROUND(I262*H262,2)</f>
        <v>0</v>
      </c>
      <c r="K262" s="205" t="s">
        <v>148</v>
      </c>
      <c r="L262" s="47"/>
      <c r="M262" s="210" t="s">
        <v>5</v>
      </c>
      <c r="N262" s="211" t="s">
        <v>42</v>
      </c>
      <c r="O262" s="48"/>
      <c r="P262" s="212">
        <f>O262*H262</f>
        <v>0</v>
      </c>
      <c r="Q262" s="212">
        <v>0</v>
      </c>
      <c r="R262" s="212">
        <f>Q262*H262</f>
        <v>0</v>
      </c>
      <c r="S262" s="212">
        <v>0</v>
      </c>
      <c r="T262" s="213">
        <f>S262*H262</f>
        <v>0</v>
      </c>
      <c r="AR262" s="25" t="s">
        <v>149</v>
      </c>
      <c r="AT262" s="25" t="s">
        <v>144</v>
      </c>
      <c r="AU262" s="25" t="s">
        <v>81</v>
      </c>
      <c r="AY262" s="25" t="s">
        <v>141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25" t="s">
        <v>79</v>
      </c>
      <c r="BK262" s="214">
        <f>ROUND(I262*H262,2)</f>
        <v>0</v>
      </c>
      <c r="BL262" s="25" t="s">
        <v>149</v>
      </c>
      <c r="BM262" s="25" t="s">
        <v>1125</v>
      </c>
    </row>
    <row r="263" s="1" customFormat="1" ht="16.5" customHeight="1">
      <c r="B263" s="202"/>
      <c r="C263" s="203" t="s">
        <v>1126</v>
      </c>
      <c r="D263" s="203" t="s">
        <v>144</v>
      </c>
      <c r="E263" s="204" t="s">
        <v>1127</v>
      </c>
      <c r="F263" s="205" t="s">
        <v>1128</v>
      </c>
      <c r="G263" s="206" t="s">
        <v>571</v>
      </c>
      <c r="H263" s="207">
        <v>1</v>
      </c>
      <c r="I263" s="208"/>
      <c r="J263" s="209">
        <f>ROUND(I263*H263,2)</f>
        <v>0</v>
      </c>
      <c r="K263" s="205" t="s">
        <v>148</v>
      </c>
      <c r="L263" s="47"/>
      <c r="M263" s="210" t="s">
        <v>5</v>
      </c>
      <c r="N263" s="211" t="s">
        <v>42</v>
      </c>
      <c r="O263" s="48"/>
      <c r="P263" s="212">
        <f>O263*H263</f>
        <v>0</v>
      </c>
      <c r="Q263" s="212">
        <v>0</v>
      </c>
      <c r="R263" s="212">
        <f>Q263*H263</f>
        <v>0</v>
      </c>
      <c r="S263" s="212">
        <v>0</v>
      </c>
      <c r="T263" s="213">
        <f>S263*H263</f>
        <v>0</v>
      </c>
      <c r="AR263" s="25" t="s">
        <v>149</v>
      </c>
      <c r="AT263" s="25" t="s">
        <v>144</v>
      </c>
      <c r="AU263" s="25" t="s">
        <v>81</v>
      </c>
      <c r="AY263" s="25" t="s">
        <v>141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25" t="s">
        <v>79</v>
      </c>
      <c r="BK263" s="214">
        <f>ROUND(I263*H263,2)</f>
        <v>0</v>
      </c>
      <c r="BL263" s="25" t="s">
        <v>149</v>
      </c>
      <c r="BM263" s="25" t="s">
        <v>1129</v>
      </c>
    </row>
    <row r="264" s="1" customFormat="1" ht="16.5" customHeight="1">
      <c r="B264" s="202"/>
      <c r="C264" s="203" t="s">
        <v>1130</v>
      </c>
      <c r="D264" s="203" t="s">
        <v>144</v>
      </c>
      <c r="E264" s="204" t="s">
        <v>1131</v>
      </c>
      <c r="F264" s="205" t="s">
        <v>1132</v>
      </c>
      <c r="G264" s="206" t="s">
        <v>147</v>
      </c>
      <c r="H264" s="207">
        <v>150</v>
      </c>
      <c r="I264" s="208"/>
      <c r="J264" s="209">
        <f>ROUND(I264*H264,2)</f>
        <v>0</v>
      </c>
      <c r="K264" s="205" t="s">
        <v>148</v>
      </c>
      <c r="L264" s="47"/>
      <c r="M264" s="210" t="s">
        <v>5</v>
      </c>
      <c r="N264" s="211" t="s">
        <v>42</v>
      </c>
      <c r="O264" s="48"/>
      <c r="P264" s="212">
        <f>O264*H264</f>
        <v>0</v>
      </c>
      <c r="Q264" s="212">
        <v>0</v>
      </c>
      <c r="R264" s="212">
        <f>Q264*H264</f>
        <v>0</v>
      </c>
      <c r="S264" s="212">
        <v>0</v>
      </c>
      <c r="T264" s="213">
        <f>S264*H264</f>
        <v>0</v>
      </c>
      <c r="AR264" s="25" t="s">
        <v>149</v>
      </c>
      <c r="AT264" s="25" t="s">
        <v>144</v>
      </c>
      <c r="AU264" s="25" t="s">
        <v>81</v>
      </c>
      <c r="AY264" s="25" t="s">
        <v>141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25" t="s">
        <v>79</v>
      </c>
      <c r="BK264" s="214">
        <f>ROUND(I264*H264,2)</f>
        <v>0</v>
      </c>
      <c r="BL264" s="25" t="s">
        <v>149</v>
      </c>
      <c r="BM264" s="25" t="s">
        <v>1133</v>
      </c>
    </row>
    <row r="265" s="1" customFormat="1" ht="25.5" customHeight="1">
      <c r="B265" s="202"/>
      <c r="C265" s="203" t="s">
        <v>1134</v>
      </c>
      <c r="D265" s="203" t="s">
        <v>144</v>
      </c>
      <c r="E265" s="204" t="s">
        <v>1135</v>
      </c>
      <c r="F265" s="205" t="s">
        <v>1136</v>
      </c>
      <c r="G265" s="206" t="s">
        <v>571</v>
      </c>
      <c r="H265" s="207">
        <v>13</v>
      </c>
      <c r="I265" s="208"/>
      <c r="J265" s="209">
        <f>ROUND(I265*H265,2)</f>
        <v>0</v>
      </c>
      <c r="K265" s="205" t="s">
        <v>148</v>
      </c>
      <c r="L265" s="47"/>
      <c r="M265" s="210" t="s">
        <v>5</v>
      </c>
      <c r="N265" s="211" t="s">
        <v>42</v>
      </c>
      <c r="O265" s="48"/>
      <c r="P265" s="212">
        <f>O265*H265</f>
        <v>0</v>
      </c>
      <c r="Q265" s="212">
        <v>0</v>
      </c>
      <c r="R265" s="212">
        <f>Q265*H265</f>
        <v>0</v>
      </c>
      <c r="S265" s="212">
        <v>0</v>
      </c>
      <c r="T265" s="213">
        <f>S265*H265</f>
        <v>0</v>
      </c>
      <c r="AR265" s="25" t="s">
        <v>149</v>
      </c>
      <c r="AT265" s="25" t="s">
        <v>144</v>
      </c>
      <c r="AU265" s="25" t="s">
        <v>81</v>
      </c>
      <c r="AY265" s="25" t="s">
        <v>141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5" t="s">
        <v>79</v>
      </c>
      <c r="BK265" s="214">
        <f>ROUND(I265*H265,2)</f>
        <v>0</v>
      </c>
      <c r="BL265" s="25" t="s">
        <v>149</v>
      </c>
      <c r="BM265" s="25" t="s">
        <v>1137</v>
      </c>
    </row>
    <row r="266" s="1" customFormat="1" ht="25.5" customHeight="1">
      <c r="B266" s="202"/>
      <c r="C266" s="203" t="s">
        <v>1138</v>
      </c>
      <c r="D266" s="203" t="s">
        <v>144</v>
      </c>
      <c r="E266" s="204" t="s">
        <v>1139</v>
      </c>
      <c r="F266" s="205" t="s">
        <v>1140</v>
      </c>
      <c r="G266" s="206" t="s">
        <v>571</v>
      </c>
      <c r="H266" s="207">
        <v>1</v>
      </c>
      <c r="I266" s="208"/>
      <c r="J266" s="209">
        <f>ROUND(I266*H266,2)</f>
        <v>0</v>
      </c>
      <c r="K266" s="205" t="s">
        <v>148</v>
      </c>
      <c r="L266" s="47"/>
      <c r="M266" s="210" t="s">
        <v>5</v>
      </c>
      <c r="N266" s="211" t="s">
        <v>42</v>
      </c>
      <c r="O266" s="48"/>
      <c r="P266" s="212">
        <f>O266*H266</f>
        <v>0</v>
      </c>
      <c r="Q266" s="212">
        <v>0</v>
      </c>
      <c r="R266" s="212">
        <f>Q266*H266</f>
        <v>0</v>
      </c>
      <c r="S266" s="212">
        <v>0</v>
      </c>
      <c r="T266" s="213">
        <f>S266*H266</f>
        <v>0</v>
      </c>
      <c r="AR266" s="25" t="s">
        <v>149</v>
      </c>
      <c r="AT266" s="25" t="s">
        <v>144</v>
      </c>
      <c r="AU266" s="25" t="s">
        <v>81</v>
      </c>
      <c r="AY266" s="25" t="s">
        <v>141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25" t="s">
        <v>79</v>
      </c>
      <c r="BK266" s="214">
        <f>ROUND(I266*H266,2)</f>
        <v>0</v>
      </c>
      <c r="BL266" s="25" t="s">
        <v>149</v>
      </c>
      <c r="BM266" s="25" t="s">
        <v>1141</v>
      </c>
    </row>
    <row r="267" s="1" customFormat="1" ht="16.5" customHeight="1">
      <c r="B267" s="202"/>
      <c r="C267" s="203" t="s">
        <v>1142</v>
      </c>
      <c r="D267" s="203" t="s">
        <v>144</v>
      </c>
      <c r="E267" s="204" t="s">
        <v>1143</v>
      </c>
      <c r="F267" s="205" t="s">
        <v>1144</v>
      </c>
      <c r="G267" s="206" t="s">
        <v>571</v>
      </c>
      <c r="H267" s="207">
        <v>13</v>
      </c>
      <c r="I267" s="208"/>
      <c r="J267" s="209">
        <f>ROUND(I267*H267,2)</f>
        <v>0</v>
      </c>
      <c r="K267" s="205" t="s">
        <v>148</v>
      </c>
      <c r="L267" s="47"/>
      <c r="M267" s="210" t="s">
        <v>5</v>
      </c>
      <c r="N267" s="211" t="s">
        <v>42</v>
      </c>
      <c r="O267" s="48"/>
      <c r="P267" s="212">
        <f>O267*H267</f>
        <v>0</v>
      </c>
      <c r="Q267" s="212">
        <v>0</v>
      </c>
      <c r="R267" s="212">
        <f>Q267*H267</f>
        <v>0</v>
      </c>
      <c r="S267" s="212">
        <v>0</v>
      </c>
      <c r="T267" s="213">
        <f>S267*H267</f>
        <v>0</v>
      </c>
      <c r="AR267" s="25" t="s">
        <v>149</v>
      </c>
      <c r="AT267" s="25" t="s">
        <v>144</v>
      </c>
      <c r="AU267" s="25" t="s">
        <v>81</v>
      </c>
      <c r="AY267" s="25" t="s">
        <v>141</v>
      </c>
      <c r="BE267" s="214">
        <f>IF(N267="základní",J267,0)</f>
        <v>0</v>
      </c>
      <c r="BF267" s="214">
        <f>IF(N267="snížená",J267,0)</f>
        <v>0</v>
      </c>
      <c r="BG267" s="214">
        <f>IF(N267="zákl. přenesená",J267,0)</f>
        <v>0</v>
      </c>
      <c r="BH267" s="214">
        <f>IF(N267="sníž. přenesená",J267,0)</f>
        <v>0</v>
      </c>
      <c r="BI267" s="214">
        <f>IF(N267="nulová",J267,0)</f>
        <v>0</v>
      </c>
      <c r="BJ267" s="25" t="s">
        <v>79</v>
      </c>
      <c r="BK267" s="214">
        <f>ROUND(I267*H267,2)</f>
        <v>0</v>
      </c>
      <c r="BL267" s="25" t="s">
        <v>149</v>
      </c>
      <c r="BM267" s="25" t="s">
        <v>1145</v>
      </c>
    </row>
    <row r="268" s="1" customFormat="1" ht="16.5" customHeight="1">
      <c r="B268" s="202"/>
      <c r="C268" s="203" t="s">
        <v>1146</v>
      </c>
      <c r="D268" s="203" t="s">
        <v>144</v>
      </c>
      <c r="E268" s="204" t="s">
        <v>1147</v>
      </c>
      <c r="F268" s="205" t="s">
        <v>1148</v>
      </c>
      <c r="G268" s="206" t="s">
        <v>571</v>
      </c>
      <c r="H268" s="207">
        <v>1</v>
      </c>
      <c r="I268" s="208"/>
      <c r="J268" s="209">
        <f>ROUND(I268*H268,2)</f>
        <v>0</v>
      </c>
      <c r="K268" s="205" t="s">
        <v>148</v>
      </c>
      <c r="L268" s="47"/>
      <c r="M268" s="210" t="s">
        <v>5</v>
      </c>
      <c r="N268" s="249" t="s">
        <v>42</v>
      </c>
      <c r="O268" s="250"/>
      <c r="P268" s="251">
        <f>O268*H268</f>
        <v>0</v>
      </c>
      <c r="Q268" s="251">
        <v>0</v>
      </c>
      <c r="R268" s="251">
        <f>Q268*H268</f>
        <v>0</v>
      </c>
      <c r="S268" s="251">
        <v>0</v>
      </c>
      <c r="T268" s="252">
        <f>S268*H268</f>
        <v>0</v>
      </c>
      <c r="AR268" s="25" t="s">
        <v>149</v>
      </c>
      <c r="AT268" s="25" t="s">
        <v>144</v>
      </c>
      <c r="AU268" s="25" t="s">
        <v>81</v>
      </c>
      <c r="AY268" s="25" t="s">
        <v>141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25" t="s">
        <v>79</v>
      </c>
      <c r="BK268" s="214">
        <f>ROUND(I268*H268,2)</f>
        <v>0</v>
      </c>
      <c r="BL268" s="25" t="s">
        <v>149</v>
      </c>
      <c r="BM268" s="25" t="s">
        <v>1149</v>
      </c>
    </row>
    <row r="269" s="1" customFormat="1" ht="6.96" customHeight="1">
      <c r="B269" s="68"/>
      <c r="C269" s="69"/>
      <c r="D269" s="69"/>
      <c r="E269" s="69"/>
      <c r="F269" s="69"/>
      <c r="G269" s="69"/>
      <c r="H269" s="69"/>
      <c r="I269" s="153"/>
      <c r="J269" s="69"/>
      <c r="K269" s="69"/>
      <c r="L269" s="47"/>
    </row>
  </sheetData>
  <autoFilter ref="C83:K268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24"/>
      <c r="C1" s="124"/>
      <c r="D1" s="125" t="s">
        <v>1</v>
      </c>
      <c r="E1" s="124"/>
      <c r="F1" s="126" t="s">
        <v>100</v>
      </c>
      <c r="G1" s="126" t="s">
        <v>101</v>
      </c>
      <c r="H1" s="126"/>
      <c r="I1" s="127"/>
      <c r="J1" s="126" t="s">
        <v>102</v>
      </c>
      <c r="K1" s="125" t="s">
        <v>103</v>
      </c>
      <c r="L1" s="126" t="s">
        <v>104</v>
      </c>
      <c r="M1" s="126"/>
      <c r="N1" s="126"/>
      <c r="O1" s="126"/>
      <c r="P1" s="126"/>
      <c r="Q1" s="126"/>
      <c r="R1" s="126"/>
      <c r="S1" s="126"/>
      <c r="T1" s="126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93</v>
      </c>
    </row>
    <row r="3" ht="6.96" customHeight="1">
      <c r="B3" s="26"/>
      <c r="C3" s="27"/>
      <c r="D3" s="27"/>
      <c r="E3" s="27"/>
      <c r="F3" s="27"/>
      <c r="G3" s="27"/>
      <c r="H3" s="27"/>
      <c r="I3" s="128"/>
      <c r="J3" s="27"/>
      <c r="K3" s="28"/>
      <c r="AT3" s="25" t="s">
        <v>81</v>
      </c>
    </row>
    <row r="4" ht="36.96" customHeight="1">
      <c r="B4" s="29"/>
      <c r="C4" s="30"/>
      <c r="D4" s="31" t="s">
        <v>105</v>
      </c>
      <c r="E4" s="30"/>
      <c r="F4" s="30"/>
      <c r="G4" s="30"/>
      <c r="H4" s="30"/>
      <c r="I4" s="129"/>
      <c r="J4" s="30"/>
      <c r="K4" s="32"/>
      <c r="M4" s="33" t="s">
        <v>13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29"/>
      <c r="J5" s="30"/>
      <c r="K5" s="32"/>
    </row>
    <row r="6">
      <c r="B6" s="29"/>
      <c r="C6" s="30"/>
      <c r="D6" s="41" t="s">
        <v>19</v>
      </c>
      <c r="E6" s="30"/>
      <c r="F6" s="30"/>
      <c r="G6" s="30"/>
      <c r="H6" s="30"/>
      <c r="I6" s="129"/>
      <c r="J6" s="30"/>
      <c r="K6" s="32"/>
    </row>
    <row r="7" ht="16.5" customHeight="1">
      <c r="B7" s="29"/>
      <c r="C7" s="30"/>
      <c r="D7" s="30"/>
      <c r="E7" s="130" t="str">
        <f>'Rekapitulace stavby'!K6</f>
        <v>Park s přírodním dětským hřištěm - Jizbická</v>
      </c>
      <c r="F7" s="41"/>
      <c r="G7" s="41"/>
      <c r="H7" s="41"/>
      <c r="I7" s="129"/>
      <c r="J7" s="30"/>
      <c r="K7" s="32"/>
    </row>
    <row r="8" s="1" customFormat="1">
      <c r="B8" s="47"/>
      <c r="C8" s="48"/>
      <c r="D8" s="41" t="s">
        <v>106</v>
      </c>
      <c r="E8" s="48"/>
      <c r="F8" s="48"/>
      <c r="G8" s="48"/>
      <c r="H8" s="48"/>
      <c r="I8" s="131"/>
      <c r="J8" s="48"/>
      <c r="K8" s="52"/>
    </row>
    <row r="9" s="1" customFormat="1" ht="36.96" customHeight="1">
      <c r="B9" s="47"/>
      <c r="C9" s="48"/>
      <c r="D9" s="48"/>
      <c r="E9" s="132" t="s">
        <v>1150</v>
      </c>
      <c r="F9" s="48"/>
      <c r="G9" s="48"/>
      <c r="H9" s="48"/>
      <c r="I9" s="131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31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5</v>
      </c>
      <c r="G11" s="48"/>
      <c r="H11" s="48"/>
      <c r="I11" s="133" t="s">
        <v>22</v>
      </c>
      <c r="J11" s="36" t="s">
        <v>5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33" t="s">
        <v>25</v>
      </c>
      <c r="J12" s="134" t="str">
        <f>'Rekapitulace stavby'!AN8</f>
        <v>24. 8. 2018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31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33" t="s">
        <v>28</v>
      </c>
      <c r="J14" s="36" t="s">
        <v>5</v>
      </c>
      <c r="K14" s="52"/>
    </row>
    <row r="15" s="1" customFormat="1" ht="18" customHeight="1">
      <c r="B15" s="47"/>
      <c r="C15" s="48"/>
      <c r="D15" s="48"/>
      <c r="E15" s="36" t="s">
        <v>108</v>
      </c>
      <c r="F15" s="48"/>
      <c r="G15" s="48"/>
      <c r="H15" s="48"/>
      <c r="I15" s="133" t="s">
        <v>30</v>
      </c>
      <c r="J15" s="36" t="s">
        <v>5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31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33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33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31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33" t="s">
        <v>28</v>
      </c>
      <c r="J20" s="36" t="s">
        <v>5</v>
      </c>
      <c r="K20" s="52"/>
    </row>
    <row r="21" s="1" customFormat="1" ht="18" customHeight="1">
      <c r="B21" s="47"/>
      <c r="C21" s="48"/>
      <c r="D21" s="48"/>
      <c r="E21" s="36" t="s">
        <v>34</v>
      </c>
      <c r="F21" s="48"/>
      <c r="G21" s="48"/>
      <c r="H21" s="48"/>
      <c r="I21" s="133" t="s">
        <v>30</v>
      </c>
      <c r="J21" s="36" t="s">
        <v>5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31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31"/>
      <c r="J23" s="48"/>
      <c r="K23" s="52"/>
    </row>
    <row r="24" s="6" customFormat="1" ht="16.5" customHeight="1">
      <c r="B24" s="135"/>
      <c r="C24" s="136"/>
      <c r="D24" s="136"/>
      <c r="E24" s="45" t="s">
        <v>5</v>
      </c>
      <c r="F24" s="45"/>
      <c r="G24" s="45"/>
      <c r="H24" s="45"/>
      <c r="I24" s="137"/>
      <c r="J24" s="136"/>
      <c r="K24" s="138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31"/>
      <c r="J25" s="48"/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9"/>
      <c r="J26" s="83"/>
      <c r="K26" s="140"/>
    </row>
    <row r="27" s="1" customFormat="1" ht="25.44" customHeight="1">
      <c r="B27" s="47"/>
      <c r="C27" s="48"/>
      <c r="D27" s="141" t="s">
        <v>37</v>
      </c>
      <c r="E27" s="48"/>
      <c r="F27" s="48"/>
      <c r="G27" s="48"/>
      <c r="H27" s="48"/>
      <c r="I27" s="131"/>
      <c r="J27" s="142">
        <f>ROUND(J88,2)</f>
        <v>0</v>
      </c>
      <c r="K27" s="52"/>
    </row>
    <row r="28" s="1" customFormat="1" ht="6.96" customHeight="1">
      <c r="B28" s="47"/>
      <c r="C28" s="48"/>
      <c r="D28" s="83"/>
      <c r="E28" s="83"/>
      <c r="F28" s="83"/>
      <c r="G28" s="83"/>
      <c r="H28" s="83"/>
      <c r="I28" s="139"/>
      <c r="J28" s="83"/>
      <c r="K28" s="140"/>
    </row>
    <row r="29" s="1" customFormat="1" ht="14.4" customHeight="1">
      <c r="B29" s="47"/>
      <c r="C29" s="48"/>
      <c r="D29" s="48"/>
      <c r="E29" s="48"/>
      <c r="F29" s="53" t="s">
        <v>39</v>
      </c>
      <c r="G29" s="48"/>
      <c r="H29" s="48"/>
      <c r="I29" s="143" t="s">
        <v>38</v>
      </c>
      <c r="J29" s="53" t="s">
        <v>40</v>
      </c>
      <c r="K29" s="52"/>
    </row>
    <row r="30" s="1" customFormat="1" ht="14.4" customHeight="1">
      <c r="B30" s="47"/>
      <c r="C30" s="48"/>
      <c r="D30" s="56" t="s">
        <v>41</v>
      </c>
      <c r="E30" s="56" t="s">
        <v>42</v>
      </c>
      <c r="F30" s="144">
        <f>ROUND(SUM(BE88:BE197), 2)</f>
        <v>0</v>
      </c>
      <c r="G30" s="48"/>
      <c r="H30" s="48"/>
      <c r="I30" s="145">
        <v>0.20999999999999999</v>
      </c>
      <c r="J30" s="144">
        <f>ROUND(ROUND((SUM(BE88:BE197)), 2)*I30, 2)</f>
        <v>0</v>
      </c>
      <c r="K30" s="52"/>
    </row>
    <row r="31" s="1" customFormat="1" ht="14.4" customHeight="1">
      <c r="B31" s="47"/>
      <c r="C31" s="48"/>
      <c r="D31" s="48"/>
      <c r="E31" s="56" t="s">
        <v>43</v>
      </c>
      <c r="F31" s="144">
        <f>ROUND(SUM(BF88:BF197), 2)</f>
        <v>0</v>
      </c>
      <c r="G31" s="48"/>
      <c r="H31" s="48"/>
      <c r="I31" s="145">
        <v>0.14999999999999999</v>
      </c>
      <c r="J31" s="144">
        <f>ROUND(ROUND((SUM(BF88:BF197)),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44</v>
      </c>
      <c r="F32" s="144">
        <f>ROUND(SUM(BG88:BG197), 2)</f>
        <v>0</v>
      </c>
      <c r="G32" s="48"/>
      <c r="H32" s="48"/>
      <c r="I32" s="145">
        <v>0.20999999999999999</v>
      </c>
      <c r="J32" s="144">
        <v>0</v>
      </c>
      <c r="K32" s="52"/>
    </row>
    <row r="33" hidden="1" s="1" customFormat="1" ht="14.4" customHeight="1">
      <c r="B33" s="47"/>
      <c r="C33" s="48"/>
      <c r="D33" s="48"/>
      <c r="E33" s="56" t="s">
        <v>45</v>
      </c>
      <c r="F33" s="144">
        <f>ROUND(SUM(BH88:BH197), 2)</f>
        <v>0</v>
      </c>
      <c r="G33" s="48"/>
      <c r="H33" s="48"/>
      <c r="I33" s="145">
        <v>0.14999999999999999</v>
      </c>
      <c r="J33" s="144"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44">
        <f>ROUND(SUM(BI88:BI197), 2)</f>
        <v>0</v>
      </c>
      <c r="G34" s="48"/>
      <c r="H34" s="48"/>
      <c r="I34" s="145">
        <v>0</v>
      </c>
      <c r="J34" s="144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31"/>
      <c r="J35" s="48"/>
      <c r="K35" s="52"/>
    </row>
    <row r="36" s="1" customFormat="1" ht="25.44" customHeight="1">
      <c r="B36" s="47"/>
      <c r="C36" s="146"/>
      <c r="D36" s="147" t="s">
        <v>47</v>
      </c>
      <c r="E36" s="89"/>
      <c r="F36" s="89"/>
      <c r="G36" s="148" t="s">
        <v>48</v>
      </c>
      <c r="H36" s="149" t="s">
        <v>49</v>
      </c>
      <c r="I36" s="150"/>
      <c r="J36" s="151">
        <f>SUM(J27:J34)</f>
        <v>0</v>
      </c>
      <c r="K36" s="152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53"/>
      <c r="J37" s="69"/>
      <c r="K37" s="70"/>
    </row>
    <row r="41" s="1" customFormat="1" ht="6.96" customHeight="1">
      <c r="B41" s="71"/>
      <c r="C41" s="72"/>
      <c r="D41" s="72"/>
      <c r="E41" s="72"/>
      <c r="F41" s="72"/>
      <c r="G41" s="72"/>
      <c r="H41" s="72"/>
      <c r="I41" s="154"/>
      <c r="J41" s="72"/>
      <c r="K41" s="155"/>
    </row>
    <row r="42" s="1" customFormat="1" ht="36.96" customHeight="1">
      <c r="B42" s="47"/>
      <c r="C42" s="31" t="s">
        <v>109</v>
      </c>
      <c r="D42" s="48"/>
      <c r="E42" s="48"/>
      <c r="F42" s="48"/>
      <c r="G42" s="48"/>
      <c r="H42" s="48"/>
      <c r="I42" s="131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31"/>
      <c r="J43" s="48"/>
      <c r="K43" s="52"/>
    </row>
    <row r="44" s="1" customFormat="1" ht="14.4" customHeight="1">
      <c r="B44" s="47"/>
      <c r="C44" s="41" t="s">
        <v>19</v>
      </c>
      <c r="D44" s="48"/>
      <c r="E44" s="48"/>
      <c r="F44" s="48"/>
      <c r="G44" s="48"/>
      <c r="H44" s="48"/>
      <c r="I44" s="131"/>
      <c r="J44" s="48"/>
      <c r="K44" s="52"/>
    </row>
    <row r="45" s="1" customFormat="1" ht="16.5" customHeight="1">
      <c r="B45" s="47"/>
      <c r="C45" s="48"/>
      <c r="D45" s="48"/>
      <c r="E45" s="130" t="str">
        <f>E7</f>
        <v>Park s přírodním dětským hřištěm - Jizbická</v>
      </c>
      <c r="F45" s="41"/>
      <c r="G45" s="41"/>
      <c r="H45" s="41"/>
      <c r="I45" s="131"/>
      <c r="J45" s="48"/>
      <c r="K45" s="52"/>
    </row>
    <row r="46" s="1" customFormat="1" ht="14.4" customHeight="1">
      <c r="B46" s="47"/>
      <c r="C46" s="41" t="s">
        <v>106</v>
      </c>
      <c r="D46" s="48"/>
      <c r="E46" s="48"/>
      <c r="F46" s="48"/>
      <c r="G46" s="48"/>
      <c r="H46" s="48"/>
      <c r="I46" s="131"/>
      <c r="J46" s="48"/>
      <c r="K46" s="52"/>
    </row>
    <row r="47" s="1" customFormat="1" ht="17.25" customHeight="1">
      <c r="B47" s="47"/>
      <c r="C47" s="48"/>
      <c r="D47" s="48"/>
      <c r="E47" s="132" t="str">
        <f>E9</f>
        <v>D06 - Vodovodní přípojka</v>
      </c>
      <c r="F47" s="48"/>
      <c r="G47" s="48"/>
      <c r="H47" s="48"/>
      <c r="I47" s="131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31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Praha 20 Horní Počernice</v>
      </c>
      <c r="G49" s="48"/>
      <c r="H49" s="48"/>
      <c r="I49" s="133" t="s">
        <v>25</v>
      </c>
      <c r="J49" s="134" t="str">
        <f>IF(J12="","",J12)</f>
        <v>24. 8. 2018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31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Městská část Praha 9 Horní Počernice</v>
      </c>
      <c r="G51" s="48"/>
      <c r="H51" s="48"/>
      <c r="I51" s="133" t="s">
        <v>33</v>
      </c>
      <c r="J51" s="45" t="str">
        <f>E21</f>
        <v>terra florida v.o.s.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31"/>
      <c r="J52" s="156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31"/>
      <c r="J53" s="48"/>
      <c r="K53" s="52"/>
    </row>
    <row r="54" s="1" customFormat="1" ht="29.28" customHeight="1">
      <c r="B54" s="47"/>
      <c r="C54" s="157" t="s">
        <v>110</v>
      </c>
      <c r="D54" s="146"/>
      <c r="E54" s="146"/>
      <c r="F54" s="146"/>
      <c r="G54" s="146"/>
      <c r="H54" s="146"/>
      <c r="I54" s="158"/>
      <c r="J54" s="159" t="s">
        <v>111</v>
      </c>
      <c r="K54" s="160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31"/>
      <c r="J55" s="48"/>
      <c r="K55" s="52"/>
    </row>
    <row r="56" s="1" customFormat="1" ht="29.28" customHeight="1">
      <c r="B56" s="47"/>
      <c r="C56" s="161" t="s">
        <v>112</v>
      </c>
      <c r="D56" s="48"/>
      <c r="E56" s="48"/>
      <c r="F56" s="48"/>
      <c r="G56" s="48"/>
      <c r="H56" s="48"/>
      <c r="I56" s="131"/>
      <c r="J56" s="142">
        <f>J88</f>
        <v>0</v>
      </c>
      <c r="K56" s="52"/>
      <c r="AU56" s="25" t="s">
        <v>113</v>
      </c>
    </row>
    <row r="57" s="7" customFormat="1" ht="24.96" customHeight="1">
      <c r="B57" s="162"/>
      <c r="C57" s="163"/>
      <c r="D57" s="164" t="s">
        <v>1151</v>
      </c>
      <c r="E57" s="165"/>
      <c r="F57" s="165"/>
      <c r="G57" s="165"/>
      <c r="H57" s="165"/>
      <c r="I57" s="166"/>
      <c r="J57" s="167">
        <f>J89</f>
        <v>0</v>
      </c>
      <c r="K57" s="168"/>
    </row>
    <row r="58" s="8" customFormat="1" ht="19.92" customHeight="1">
      <c r="B58" s="169"/>
      <c r="C58" s="170"/>
      <c r="D58" s="171" t="s">
        <v>115</v>
      </c>
      <c r="E58" s="172"/>
      <c r="F58" s="172"/>
      <c r="G58" s="172"/>
      <c r="H58" s="172"/>
      <c r="I58" s="173"/>
      <c r="J58" s="174">
        <f>J90</f>
        <v>0</v>
      </c>
      <c r="K58" s="175"/>
    </row>
    <row r="59" s="8" customFormat="1" ht="19.92" customHeight="1">
      <c r="B59" s="169"/>
      <c r="C59" s="170"/>
      <c r="D59" s="171" t="s">
        <v>118</v>
      </c>
      <c r="E59" s="172"/>
      <c r="F59" s="172"/>
      <c r="G59" s="172"/>
      <c r="H59" s="172"/>
      <c r="I59" s="173"/>
      <c r="J59" s="174">
        <f>J134</f>
        <v>0</v>
      </c>
      <c r="K59" s="175"/>
    </row>
    <row r="60" s="8" customFormat="1" ht="19.92" customHeight="1">
      <c r="B60" s="169"/>
      <c r="C60" s="170"/>
      <c r="D60" s="171" t="s">
        <v>1152</v>
      </c>
      <c r="E60" s="172"/>
      <c r="F60" s="172"/>
      <c r="G60" s="172"/>
      <c r="H60" s="172"/>
      <c r="I60" s="173"/>
      <c r="J60" s="174">
        <f>J140</f>
        <v>0</v>
      </c>
      <c r="K60" s="175"/>
    </row>
    <row r="61" s="8" customFormat="1" ht="19.92" customHeight="1">
      <c r="B61" s="169"/>
      <c r="C61" s="170"/>
      <c r="D61" s="171" t="s">
        <v>119</v>
      </c>
      <c r="E61" s="172"/>
      <c r="F61" s="172"/>
      <c r="G61" s="172"/>
      <c r="H61" s="172"/>
      <c r="I61" s="173"/>
      <c r="J61" s="174">
        <f>J167</f>
        <v>0</v>
      </c>
      <c r="K61" s="175"/>
    </row>
    <row r="62" s="8" customFormat="1" ht="19.92" customHeight="1">
      <c r="B62" s="169"/>
      <c r="C62" s="170"/>
      <c r="D62" s="171" t="s">
        <v>124</v>
      </c>
      <c r="E62" s="172"/>
      <c r="F62" s="172"/>
      <c r="G62" s="172"/>
      <c r="H62" s="172"/>
      <c r="I62" s="173"/>
      <c r="J62" s="174">
        <f>J169</f>
        <v>0</v>
      </c>
      <c r="K62" s="175"/>
    </row>
    <row r="63" s="8" customFormat="1" ht="19.92" customHeight="1">
      <c r="B63" s="169"/>
      <c r="C63" s="170"/>
      <c r="D63" s="171" t="s">
        <v>125</v>
      </c>
      <c r="E63" s="172"/>
      <c r="F63" s="172"/>
      <c r="G63" s="172"/>
      <c r="H63" s="172"/>
      <c r="I63" s="173"/>
      <c r="J63" s="174">
        <f>J175</f>
        <v>0</v>
      </c>
      <c r="K63" s="175"/>
    </row>
    <row r="64" s="7" customFormat="1" ht="24.96" customHeight="1">
      <c r="B64" s="162"/>
      <c r="C64" s="163"/>
      <c r="D64" s="164" t="s">
        <v>677</v>
      </c>
      <c r="E64" s="165"/>
      <c r="F64" s="165"/>
      <c r="G64" s="165"/>
      <c r="H64" s="165"/>
      <c r="I64" s="166"/>
      <c r="J64" s="167">
        <f>J179</f>
        <v>0</v>
      </c>
      <c r="K64" s="168"/>
    </row>
    <row r="65" s="8" customFormat="1" ht="19.92" customHeight="1">
      <c r="B65" s="169"/>
      <c r="C65" s="170"/>
      <c r="D65" s="171" t="s">
        <v>1153</v>
      </c>
      <c r="E65" s="172"/>
      <c r="F65" s="172"/>
      <c r="G65" s="172"/>
      <c r="H65" s="172"/>
      <c r="I65" s="173"/>
      <c r="J65" s="174">
        <f>J180</f>
        <v>0</v>
      </c>
      <c r="K65" s="175"/>
    </row>
    <row r="66" s="8" customFormat="1" ht="19.92" customHeight="1">
      <c r="B66" s="169"/>
      <c r="C66" s="170"/>
      <c r="D66" s="171" t="s">
        <v>1154</v>
      </c>
      <c r="E66" s="172"/>
      <c r="F66" s="172"/>
      <c r="G66" s="172"/>
      <c r="H66" s="172"/>
      <c r="I66" s="173"/>
      <c r="J66" s="174">
        <f>J188</f>
        <v>0</v>
      </c>
      <c r="K66" s="175"/>
    </row>
    <row r="67" s="7" customFormat="1" ht="24.96" customHeight="1">
      <c r="B67" s="162"/>
      <c r="C67" s="163"/>
      <c r="D67" s="164" t="s">
        <v>1155</v>
      </c>
      <c r="E67" s="165"/>
      <c r="F67" s="165"/>
      <c r="G67" s="165"/>
      <c r="H67" s="165"/>
      <c r="I67" s="166"/>
      <c r="J67" s="167">
        <f>J193</f>
        <v>0</v>
      </c>
      <c r="K67" s="168"/>
    </row>
    <row r="68" s="8" customFormat="1" ht="19.92" customHeight="1">
      <c r="B68" s="169"/>
      <c r="C68" s="170"/>
      <c r="D68" s="171" t="s">
        <v>1156</v>
      </c>
      <c r="E68" s="172"/>
      <c r="F68" s="172"/>
      <c r="G68" s="172"/>
      <c r="H68" s="172"/>
      <c r="I68" s="173"/>
      <c r="J68" s="174">
        <f>J194</f>
        <v>0</v>
      </c>
      <c r="K68" s="175"/>
    </row>
    <row r="69" s="1" customFormat="1" ht="21.84" customHeight="1">
      <c r="B69" s="47"/>
      <c r="C69" s="48"/>
      <c r="D69" s="48"/>
      <c r="E69" s="48"/>
      <c r="F69" s="48"/>
      <c r="G69" s="48"/>
      <c r="H69" s="48"/>
      <c r="I69" s="131"/>
      <c r="J69" s="48"/>
      <c r="K69" s="52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153"/>
      <c r="J70" s="69"/>
      <c r="K70" s="70"/>
    </row>
    <row r="74" s="1" customFormat="1" ht="6.96" customHeight="1">
      <c r="B74" s="71"/>
      <c r="C74" s="72"/>
      <c r="D74" s="72"/>
      <c r="E74" s="72"/>
      <c r="F74" s="72"/>
      <c r="G74" s="72"/>
      <c r="H74" s="72"/>
      <c r="I74" s="154"/>
      <c r="J74" s="72"/>
      <c r="K74" s="72"/>
      <c r="L74" s="47"/>
    </row>
    <row r="75" s="1" customFormat="1" ht="36.96" customHeight="1">
      <c r="B75" s="47"/>
      <c r="C75" s="73" t="s">
        <v>126</v>
      </c>
      <c r="I75" s="176"/>
      <c r="L75" s="47"/>
    </row>
    <row r="76" s="1" customFormat="1" ht="6.96" customHeight="1">
      <c r="B76" s="47"/>
      <c r="I76" s="176"/>
      <c r="L76" s="47"/>
    </row>
    <row r="77" s="1" customFormat="1" ht="14.4" customHeight="1">
      <c r="B77" s="47"/>
      <c r="C77" s="75" t="s">
        <v>19</v>
      </c>
      <c r="I77" s="176"/>
      <c r="L77" s="47"/>
    </row>
    <row r="78" s="1" customFormat="1" ht="16.5" customHeight="1">
      <c r="B78" s="47"/>
      <c r="E78" s="177" t="str">
        <f>E7</f>
        <v>Park s přírodním dětským hřištěm - Jizbická</v>
      </c>
      <c r="F78" s="75"/>
      <c r="G78" s="75"/>
      <c r="H78" s="75"/>
      <c r="I78" s="176"/>
      <c r="L78" s="47"/>
    </row>
    <row r="79" s="1" customFormat="1" ht="14.4" customHeight="1">
      <c r="B79" s="47"/>
      <c r="C79" s="75" t="s">
        <v>106</v>
      </c>
      <c r="I79" s="176"/>
      <c r="L79" s="47"/>
    </row>
    <row r="80" s="1" customFormat="1" ht="17.25" customHeight="1">
      <c r="B80" s="47"/>
      <c r="E80" s="78" t="str">
        <f>E9</f>
        <v>D06 - Vodovodní přípojka</v>
      </c>
      <c r="F80" s="1"/>
      <c r="G80" s="1"/>
      <c r="H80" s="1"/>
      <c r="I80" s="176"/>
      <c r="L80" s="47"/>
    </row>
    <row r="81" s="1" customFormat="1" ht="6.96" customHeight="1">
      <c r="B81" s="47"/>
      <c r="I81" s="176"/>
      <c r="L81" s="47"/>
    </row>
    <row r="82" s="1" customFormat="1" ht="18" customHeight="1">
      <c r="B82" s="47"/>
      <c r="C82" s="75" t="s">
        <v>23</v>
      </c>
      <c r="F82" s="178" t="str">
        <f>F12</f>
        <v>Praha 20 Horní Počernice</v>
      </c>
      <c r="I82" s="179" t="s">
        <v>25</v>
      </c>
      <c r="J82" s="80" t="str">
        <f>IF(J12="","",J12)</f>
        <v>24. 8. 2018</v>
      </c>
      <c r="L82" s="47"/>
    </row>
    <row r="83" s="1" customFormat="1" ht="6.96" customHeight="1">
      <c r="B83" s="47"/>
      <c r="I83" s="176"/>
      <c r="L83" s="47"/>
    </row>
    <row r="84" s="1" customFormat="1">
      <c r="B84" s="47"/>
      <c r="C84" s="75" t="s">
        <v>27</v>
      </c>
      <c r="F84" s="178" t="str">
        <f>E15</f>
        <v>Městská část Praha 9 Horní Počernice</v>
      </c>
      <c r="I84" s="179" t="s">
        <v>33</v>
      </c>
      <c r="J84" s="178" t="str">
        <f>E21</f>
        <v>terra florida v.o.s.</v>
      </c>
      <c r="L84" s="47"/>
    </row>
    <row r="85" s="1" customFormat="1" ht="14.4" customHeight="1">
      <c r="B85" s="47"/>
      <c r="C85" s="75" t="s">
        <v>31</v>
      </c>
      <c r="F85" s="178" t="str">
        <f>IF(E18="","",E18)</f>
        <v/>
      </c>
      <c r="I85" s="176"/>
      <c r="L85" s="47"/>
    </row>
    <row r="86" s="1" customFormat="1" ht="10.32" customHeight="1">
      <c r="B86" s="47"/>
      <c r="I86" s="176"/>
      <c r="L86" s="47"/>
    </row>
    <row r="87" s="9" customFormat="1" ht="29.28" customHeight="1">
      <c r="B87" s="180"/>
      <c r="C87" s="181" t="s">
        <v>127</v>
      </c>
      <c r="D87" s="182" t="s">
        <v>56</v>
      </c>
      <c r="E87" s="182" t="s">
        <v>52</v>
      </c>
      <c r="F87" s="182" t="s">
        <v>128</v>
      </c>
      <c r="G87" s="182" t="s">
        <v>129</v>
      </c>
      <c r="H87" s="182" t="s">
        <v>130</v>
      </c>
      <c r="I87" s="183" t="s">
        <v>131</v>
      </c>
      <c r="J87" s="182" t="s">
        <v>111</v>
      </c>
      <c r="K87" s="184" t="s">
        <v>132</v>
      </c>
      <c r="L87" s="180"/>
      <c r="M87" s="93" t="s">
        <v>133</v>
      </c>
      <c r="N87" s="94" t="s">
        <v>41</v>
      </c>
      <c r="O87" s="94" t="s">
        <v>134</v>
      </c>
      <c r="P87" s="94" t="s">
        <v>135</v>
      </c>
      <c r="Q87" s="94" t="s">
        <v>136</v>
      </c>
      <c r="R87" s="94" t="s">
        <v>137</v>
      </c>
      <c r="S87" s="94" t="s">
        <v>138</v>
      </c>
      <c r="T87" s="95" t="s">
        <v>139</v>
      </c>
    </row>
    <row r="88" s="1" customFormat="1" ht="29.28" customHeight="1">
      <c r="B88" s="47"/>
      <c r="C88" s="97" t="s">
        <v>112</v>
      </c>
      <c r="I88" s="176"/>
      <c r="J88" s="185">
        <f>BK88</f>
        <v>0</v>
      </c>
      <c r="L88" s="47"/>
      <c r="M88" s="96"/>
      <c r="N88" s="83"/>
      <c r="O88" s="83"/>
      <c r="P88" s="186">
        <f>P89+P179+P193</f>
        <v>0</v>
      </c>
      <c r="Q88" s="83"/>
      <c r="R88" s="186">
        <f>R89+R179+R193</f>
        <v>138.20812019999997</v>
      </c>
      <c r="S88" s="83"/>
      <c r="T88" s="187">
        <f>T89+T179+T193</f>
        <v>9.6239999999999988</v>
      </c>
      <c r="AT88" s="25" t="s">
        <v>70</v>
      </c>
      <c r="AU88" s="25" t="s">
        <v>113</v>
      </c>
      <c r="BK88" s="188">
        <f>BK89+BK179+BK193</f>
        <v>0</v>
      </c>
    </row>
    <row r="89" s="10" customFormat="1" ht="37.44001" customHeight="1">
      <c r="B89" s="189"/>
      <c r="D89" s="190" t="s">
        <v>70</v>
      </c>
      <c r="E89" s="191" t="s">
        <v>140</v>
      </c>
      <c r="F89" s="191" t="s">
        <v>92</v>
      </c>
      <c r="I89" s="192"/>
      <c r="J89" s="193">
        <f>BK89</f>
        <v>0</v>
      </c>
      <c r="L89" s="189"/>
      <c r="M89" s="194"/>
      <c r="N89" s="195"/>
      <c r="O89" s="195"/>
      <c r="P89" s="196">
        <f>P90+P134+P140+P167+P169+P175</f>
        <v>0</v>
      </c>
      <c r="Q89" s="195"/>
      <c r="R89" s="196">
        <f>R90+R134+R140+R167+R169+R175</f>
        <v>138.19075019999997</v>
      </c>
      <c r="S89" s="195"/>
      <c r="T89" s="197">
        <f>T90+T134+T140+T167+T169+T175</f>
        <v>9.6239999999999988</v>
      </c>
      <c r="AR89" s="190" t="s">
        <v>79</v>
      </c>
      <c r="AT89" s="198" t="s">
        <v>70</v>
      </c>
      <c r="AU89" s="198" t="s">
        <v>71</v>
      </c>
      <c r="AY89" s="190" t="s">
        <v>141</v>
      </c>
      <c r="BK89" s="199">
        <f>BK90+BK134+BK140+BK167+BK169+BK175</f>
        <v>0</v>
      </c>
    </row>
    <row r="90" s="10" customFormat="1" ht="19.92" customHeight="1">
      <c r="B90" s="189"/>
      <c r="D90" s="190" t="s">
        <v>70</v>
      </c>
      <c r="E90" s="200" t="s">
        <v>79</v>
      </c>
      <c r="F90" s="200" t="s">
        <v>142</v>
      </c>
      <c r="I90" s="192"/>
      <c r="J90" s="201">
        <f>BK90</f>
        <v>0</v>
      </c>
      <c r="L90" s="189"/>
      <c r="M90" s="194"/>
      <c r="N90" s="195"/>
      <c r="O90" s="195"/>
      <c r="P90" s="196">
        <f>SUM(P91:P133)</f>
        <v>0</v>
      </c>
      <c r="Q90" s="195"/>
      <c r="R90" s="196">
        <f>SUM(R91:R133)</f>
        <v>3.9323600000000001</v>
      </c>
      <c r="S90" s="195"/>
      <c r="T90" s="197">
        <f>SUM(T91:T133)</f>
        <v>9.6239999999999988</v>
      </c>
      <c r="AR90" s="190" t="s">
        <v>79</v>
      </c>
      <c r="AT90" s="198" t="s">
        <v>70</v>
      </c>
      <c r="AU90" s="198" t="s">
        <v>79</v>
      </c>
      <c r="AY90" s="190" t="s">
        <v>141</v>
      </c>
      <c r="BK90" s="199">
        <f>SUM(BK91:BK133)</f>
        <v>0</v>
      </c>
    </row>
    <row r="91" s="1" customFormat="1" ht="16.5" customHeight="1">
      <c r="B91" s="202"/>
      <c r="C91" s="203" t="s">
        <v>79</v>
      </c>
      <c r="D91" s="203" t="s">
        <v>144</v>
      </c>
      <c r="E91" s="204" t="s">
        <v>1157</v>
      </c>
      <c r="F91" s="205" t="s">
        <v>1158</v>
      </c>
      <c r="G91" s="206" t="s">
        <v>147</v>
      </c>
      <c r="H91" s="207">
        <v>12</v>
      </c>
      <c r="I91" s="208"/>
      <c r="J91" s="209">
        <f>ROUND(I91*H91,2)</f>
        <v>0</v>
      </c>
      <c r="K91" s="205" t="s">
        <v>148</v>
      </c>
      <c r="L91" s="47"/>
      <c r="M91" s="210" t="s">
        <v>5</v>
      </c>
      <c r="N91" s="211" t="s">
        <v>42</v>
      </c>
      <c r="O91" s="48"/>
      <c r="P91" s="212">
        <f>O91*H91</f>
        <v>0</v>
      </c>
      <c r="Q91" s="212">
        <v>0</v>
      </c>
      <c r="R91" s="212">
        <f>Q91*H91</f>
        <v>0</v>
      </c>
      <c r="S91" s="212">
        <v>0.28999999999999998</v>
      </c>
      <c r="T91" s="213">
        <f>S91*H91</f>
        <v>3.4799999999999995</v>
      </c>
      <c r="AR91" s="25" t="s">
        <v>149</v>
      </c>
      <c r="AT91" s="25" t="s">
        <v>144</v>
      </c>
      <c r="AU91" s="25" t="s">
        <v>81</v>
      </c>
      <c r="AY91" s="25" t="s">
        <v>141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5" t="s">
        <v>79</v>
      </c>
      <c r="BK91" s="214">
        <f>ROUND(I91*H91,2)</f>
        <v>0</v>
      </c>
      <c r="BL91" s="25" t="s">
        <v>149</v>
      </c>
      <c r="BM91" s="25" t="s">
        <v>1159</v>
      </c>
    </row>
    <row r="92" s="1" customFormat="1" ht="25.5" customHeight="1">
      <c r="B92" s="202"/>
      <c r="C92" s="203" t="s">
        <v>81</v>
      </c>
      <c r="D92" s="203" t="s">
        <v>144</v>
      </c>
      <c r="E92" s="204" t="s">
        <v>1160</v>
      </c>
      <c r="F92" s="205" t="s">
        <v>1161</v>
      </c>
      <c r="G92" s="206" t="s">
        <v>147</v>
      </c>
      <c r="H92" s="207">
        <v>12</v>
      </c>
      <c r="I92" s="208"/>
      <c r="J92" s="209">
        <f>ROUND(I92*H92,2)</f>
        <v>0</v>
      </c>
      <c r="K92" s="205" t="s">
        <v>148</v>
      </c>
      <c r="L92" s="47"/>
      <c r="M92" s="210" t="s">
        <v>5</v>
      </c>
      <c r="N92" s="211" t="s">
        <v>42</v>
      </c>
      <c r="O92" s="48"/>
      <c r="P92" s="212">
        <f>O92*H92</f>
        <v>0</v>
      </c>
      <c r="Q92" s="212">
        <v>9.0000000000000006E-05</v>
      </c>
      <c r="R92" s="212">
        <f>Q92*H92</f>
        <v>0.00108</v>
      </c>
      <c r="S92" s="212">
        <v>0.25600000000000001</v>
      </c>
      <c r="T92" s="213">
        <f>S92*H92</f>
        <v>3.0720000000000001</v>
      </c>
      <c r="AR92" s="25" t="s">
        <v>149</v>
      </c>
      <c r="AT92" s="25" t="s">
        <v>144</v>
      </c>
      <c r="AU92" s="25" t="s">
        <v>81</v>
      </c>
      <c r="AY92" s="25" t="s">
        <v>141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5" t="s">
        <v>79</v>
      </c>
      <c r="BK92" s="214">
        <f>ROUND(I92*H92,2)</f>
        <v>0</v>
      </c>
      <c r="BL92" s="25" t="s">
        <v>149</v>
      </c>
      <c r="BM92" s="25" t="s">
        <v>1162</v>
      </c>
    </row>
    <row r="93" s="1" customFormat="1" ht="25.5" customHeight="1">
      <c r="B93" s="202"/>
      <c r="C93" s="203" t="s">
        <v>150</v>
      </c>
      <c r="D93" s="203" t="s">
        <v>144</v>
      </c>
      <c r="E93" s="204" t="s">
        <v>1163</v>
      </c>
      <c r="F93" s="205" t="s">
        <v>1164</v>
      </c>
      <c r="G93" s="206" t="s">
        <v>147</v>
      </c>
      <c r="H93" s="207">
        <v>12</v>
      </c>
      <c r="I93" s="208"/>
      <c r="J93" s="209">
        <f>ROUND(I93*H93,2)</f>
        <v>0</v>
      </c>
      <c r="K93" s="205" t="s">
        <v>148</v>
      </c>
      <c r="L93" s="47"/>
      <c r="M93" s="210" t="s">
        <v>5</v>
      </c>
      <c r="N93" s="211" t="s">
        <v>42</v>
      </c>
      <c r="O93" s="48"/>
      <c r="P93" s="212">
        <f>O93*H93</f>
        <v>0</v>
      </c>
      <c r="Q93" s="212">
        <v>0.00012999999999999999</v>
      </c>
      <c r="R93" s="212">
        <f>Q93*H93</f>
        <v>0.0015599999999999998</v>
      </c>
      <c r="S93" s="212">
        <v>0.25600000000000001</v>
      </c>
      <c r="T93" s="213">
        <f>S93*H93</f>
        <v>3.0720000000000001</v>
      </c>
      <c r="AR93" s="25" t="s">
        <v>149</v>
      </c>
      <c r="AT93" s="25" t="s">
        <v>144</v>
      </c>
      <c r="AU93" s="25" t="s">
        <v>81</v>
      </c>
      <c r="AY93" s="25" t="s">
        <v>141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5" t="s">
        <v>79</v>
      </c>
      <c r="BK93" s="214">
        <f>ROUND(I93*H93,2)</f>
        <v>0</v>
      </c>
      <c r="BL93" s="25" t="s">
        <v>149</v>
      </c>
      <c r="BM93" s="25" t="s">
        <v>1165</v>
      </c>
    </row>
    <row r="94" s="1" customFormat="1" ht="16.5" customHeight="1">
      <c r="B94" s="202"/>
      <c r="C94" s="203" t="s">
        <v>149</v>
      </c>
      <c r="D94" s="203" t="s">
        <v>144</v>
      </c>
      <c r="E94" s="204" t="s">
        <v>1166</v>
      </c>
      <c r="F94" s="205" t="s">
        <v>1167</v>
      </c>
      <c r="G94" s="206" t="s">
        <v>177</v>
      </c>
      <c r="H94" s="207">
        <v>21.48</v>
      </c>
      <c r="I94" s="208"/>
      <c r="J94" s="209">
        <f>ROUND(I94*H94,2)</f>
        <v>0</v>
      </c>
      <c r="K94" s="205" t="s">
        <v>148</v>
      </c>
      <c r="L94" s="47"/>
      <c r="M94" s="210" t="s">
        <v>5</v>
      </c>
      <c r="N94" s="211" t="s">
        <v>42</v>
      </c>
      <c r="O94" s="48"/>
      <c r="P94" s="212">
        <f>O94*H94</f>
        <v>0</v>
      </c>
      <c r="Q94" s="212">
        <v>0.0035000000000000001</v>
      </c>
      <c r="R94" s="212">
        <f>Q94*H94</f>
        <v>0.075179999999999997</v>
      </c>
      <c r="S94" s="212">
        <v>0</v>
      </c>
      <c r="T94" s="213">
        <f>S94*H94</f>
        <v>0</v>
      </c>
      <c r="AR94" s="25" t="s">
        <v>149</v>
      </c>
      <c r="AT94" s="25" t="s">
        <v>144</v>
      </c>
      <c r="AU94" s="25" t="s">
        <v>81</v>
      </c>
      <c r="AY94" s="25" t="s">
        <v>141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5" t="s">
        <v>79</v>
      </c>
      <c r="BK94" s="214">
        <f>ROUND(I94*H94,2)</f>
        <v>0</v>
      </c>
      <c r="BL94" s="25" t="s">
        <v>149</v>
      </c>
      <c r="BM94" s="25" t="s">
        <v>1168</v>
      </c>
    </row>
    <row r="95" s="13" customFormat="1">
      <c r="B95" s="242"/>
      <c r="D95" s="216" t="s">
        <v>179</v>
      </c>
      <c r="E95" s="243" t="s">
        <v>5</v>
      </c>
      <c r="F95" s="244" t="s">
        <v>1169</v>
      </c>
      <c r="H95" s="243" t="s">
        <v>5</v>
      </c>
      <c r="I95" s="245"/>
      <c r="L95" s="242"/>
      <c r="M95" s="246"/>
      <c r="N95" s="247"/>
      <c r="O95" s="247"/>
      <c r="P95" s="247"/>
      <c r="Q95" s="247"/>
      <c r="R95" s="247"/>
      <c r="S95" s="247"/>
      <c r="T95" s="248"/>
      <c r="AT95" s="243" t="s">
        <v>179</v>
      </c>
      <c r="AU95" s="243" t="s">
        <v>81</v>
      </c>
      <c r="AV95" s="13" t="s">
        <v>79</v>
      </c>
      <c r="AW95" s="13" t="s">
        <v>35</v>
      </c>
      <c r="AX95" s="13" t="s">
        <v>71</v>
      </c>
      <c r="AY95" s="243" t="s">
        <v>141</v>
      </c>
    </row>
    <row r="96" s="11" customFormat="1">
      <c r="B96" s="215"/>
      <c r="D96" s="216" t="s">
        <v>179</v>
      </c>
      <c r="E96" s="217" t="s">
        <v>5</v>
      </c>
      <c r="F96" s="218" t="s">
        <v>1170</v>
      </c>
      <c r="H96" s="219">
        <v>21.48</v>
      </c>
      <c r="I96" s="220"/>
      <c r="L96" s="215"/>
      <c r="M96" s="221"/>
      <c r="N96" s="222"/>
      <c r="O96" s="222"/>
      <c r="P96" s="222"/>
      <c r="Q96" s="222"/>
      <c r="R96" s="222"/>
      <c r="S96" s="222"/>
      <c r="T96" s="223"/>
      <c r="AT96" s="217" t="s">
        <v>179</v>
      </c>
      <c r="AU96" s="217" t="s">
        <v>81</v>
      </c>
      <c r="AV96" s="11" t="s">
        <v>81</v>
      </c>
      <c r="AW96" s="11" t="s">
        <v>35</v>
      </c>
      <c r="AX96" s="11" t="s">
        <v>79</v>
      </c>
      <c r="AY96" s="217" t="s">
        <v>141</v>
      </c>
    </row>
    <row r="97" s="1" customFormat="1" ht="16.5" customHeight="1">
      <c r="B97" s="202"/>
      <c r="C97" s="203" t="s">
        <v>161</v>
      </c>
      <c r="D97" s="203" t="s">
        <v>144</v>
      </c>
      <c r="E97" s="204" t="s">
        <v>1171</v>
      </c>
      <c r="F97" s="205" t="s">
        <v>1172</v>
      </c>
      <c r="G97" s="206" t="s">
        <v>177</v>
      </c>
      <c r="H97" s="207">
        <v>164.58000000000001</v>
      </c>
      <c r="I97" s="208"/>
      <c r="J97" s="209">
        <f>ROUND(I97*H97,2)</f>
        <v>0</v>
      </c>
      <c r="K97" s="205" t="s">
        <v>148</v>
      </c>
      <c r="L97" s="47"/>
      <c r="M97" s="210" t="s">
        <v>5</v>
      </c>
      <c r="N97" s="211" t="s">
        <v>42</v>
      </c>
      <c r="O97" s="48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5" t="s">
        <v>149</v>
      </c>
      <c r="AT97" s="25" t="s">
        <v>144</v>
      </c>
      <c r="AU97" s="25" t="s">
        <v>81</v>
      </c>
      <c r="AY97" s="25" t="s">
        <v>141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5" t="s">
        <v>79</v>
      </c>
      <c r="BK97" s="214">
        <f>ROUND(I97*H97,2)</f>
        <v>0</v>
      </c>
      <c r="BL97" s="25" t="s">
        <v>149</v>
      </c>
      <c r="BM97" s="25" t="s">
        <v>1173</v>
      </c>
    </row>
    <row r="98" s="13" customFormat="1">
      <c r="B98" s="242"/>
      <c r="D98" s="216" t="s">
        <v>179</v>
      </c>
      <c r="E98" s="243" t="s">
        <v>5</v>
      </c>
      <c r="F98" s="244" t="s">
        <v>1174</v>
      </c>
      <c r="H98" s="243" t="s">
        <v>5</v>
      </c>
      <c r="I98" s="245"/>
      <c r="L98" s="242"/>
      <c r="M98" s="246"/>
      <c r="N98" s="247"/>
      <c r="O98" s="247"/>
      <c r="P98" s="247"/>
      <c r="Q98" s="247"/>
      <c r="R98" s="247"/>
      <c r="S98" s="247"/>
      <c r="T98" s="248"/>
      <c r="AT98" s="243" t="s">
        <v>179</v>
      </c>
      <c r="AU98" s="243" t="s">
        <v>81</v>
      </c>
      <c r="AV98" s="13" t="s">
        <v>79</v>
      </c>
      <c r="AW98" s="13" t="s">
        <v>35</v>
      </c>
      <c r="AX98" s="13" t="s">
        <v>71</v>
      </c>
      <c r="AY98" s="243" t="s">
        <v>141</v>
      </c>
    </row>
    <row r="99" s="11" customFormat="1">
      <c r="B99" s="215"/>
      <c r="D99" s="216" t="s">
        <v>179</v>
      </c>
      <c r="E99" s="217" t="s">
        <v>5</v>
      </c>
      <c r="F99" s="218" t="s">
        <v>1175</v>
      </c>
      <c r="H99" s="219">
        <v>164.58000000000001</v>
      </c>
      <c r="I99" s="220"/>
      <c r="L99" s="215"/>
      <c r="M99" s="221"/>
      <c r="N99" s="222"/>
      <c r="O99" s="222"/>
      <c r="P99" s="222"/>
      <c r="Q99" s="222"/>
      <c r="R99" s="222"/>
      <c r="S99" s="222"/>
      <c r="T99" s="223"/>
      <c r="AT99" s="217" t="s">
        <v>179</v>
      </c>
      <c r="AU99" s="217" t="s">
        <v>81</v>
      </c>
      <c r="AV99" s="11" t="s">
        <v>81</v>
      </c>
      <c r="AW99" s="11" t="s">
        <v>35</v>
      </c>
      <c r="AX99" s="11" t="s">
        <v>79</v>
      </c>
      <c r="AY99" s="217" t="s">
        <v>141</v>
      </c>
    </row>
    <row r="100" s="1" customFormat="1" ht="25.5" customHeight="1">
      <c r="B100" s="202"/>
      <c r="C100" s="203" t="s">
        <v>165</v>
      </c>
      <c r="D100" s="203" t="s">
        <v>144</v>
      </c>
      <c r="E100" s="204" t="s">
        <v>1176</v>
      </c>
      <c r="F100" s="205" t="s">
        <v>1177</v>
      </c>
      <c r="G100" s="206" t="s">
        <v>168</v>
      </c>
      <c r="H100" s="207">
        <v>6</v>
      </c>
      <c r="I100" s="208"/>
      <c r="J100" s="209">
        <f>ROUND(I100*H100,2)</f>
        <v>0</v>
      </c>
      <c r="K100" s="205" t="s">
        <v>148</v>
      </c>
      <c r="L100" s="47"/>
      <c r="M100" s="210" t="s">
        <v>5</v>
      </c>
      <c r="N100" s="211" t="s">
        <v>42</v>
      </c>
      <c r="O100" s="48"/>
      <c r="P100" s="212">
        <f>O100*H100</f>
        <v>0</v>
      </c>
      <c r="Q100" s="212">
        <v>0.22656999999999999</v>
      </c>
      <c r="R100" s="212">
        <f>Q100*H100</f>
        <v>1.3594200000000001</v>
      </c>
      <c r="S100" s="212">
        <v>0</v>
      </c>
      <c r="T100" s="213">
        <f>S100*H100</f>
        <v>0</v>
      </c>
      <c r="AR100" s="25" t="s">
        <v>149</v>
      </c>
      <c r="AT100" s="25" t="s">
        <v>144</v>
      </c>
      <c r="AU100" s="25" t="s">
        <v>81</v>
      </c>
      <c r="AY100" s="25" t="s">
        <v>141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5" t="s">
        <v>79</v>
      </c>
      <c r="BK100" s="214">
        <f>ROUND(I100*H100,2)</f>
        <v>0</v>
      </c>
      <c r="BL100" s="25" t="s">
        <v>149</v>
      </c>
      <c r="BM100" s="25" t="s">
        <v>1178</v>
      </c>
    </row>
    <row r="101" s="1" customFormat="1" ht="16.5" customHeight="1">
      <c r="B101" s="202"/>
      <c r="C101" s="203" t="s">
        <v>170</v>
      </c>
      <c r="D101" s="203" t="s">
        <v>144</v>
      </c>
      <c r="E101" s="204" t="s">
        <v>470</v>
      </c>
      <c r="F101" s="205" t="s">
        <v>471</v>
      </c>
      <c r="G101" s="206" t="s">
        <v>168</v>
      </c>
      <c r="H101" s="207">
        <v>6</v>
      </c>
      <c r="I101" s="208"/>
      <c r="J101" s="209">
        <f>ROUND(I101*H101,2)</f>
        <v>0</v>
      </c>
      <c r="K101" s="205" t="s">
        <v>148</v>
      </c>
      <c r="L101" s="47"/>
      <c r="M101" s="210" t="s">
        <v>5</v>
      </c>
      <c r="N101" s="211" t="s">
        <v>42</v>
      </c>
      <c r="O101" s="48"/>
      <c r="P101" s="212">
        <f>O101*H101</f>
        <v>0</v>
      </c>
      <c r="Q101" s="212">
        <v>2.0000000000000002E-05</v>
      </c>
      <c r="R101" s="212">
        <f>Q101*H101</f>
        <v>0.00012000000000000002</v>
      </c>
      <c r="S101" s="212">
        <v>0</v>
      </c>
      <c r="T101" s="213">
        <f>S101*H101</f>
        <v>0</v>
      </c>
      <c r="AR101" s="25" t="s">
        <v>149</v>
      </c>
      <c r="AT101" s="25" t="s">
        <v>144</v>
      </c>
      <c r="AU101" s="25" t="s">
        <v>81</v>
      </c>
      <c r="AY101" s="25" t="s">
        <v>141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79</v>
      </c>
      <c r="BK101" s="214">
        <f>ROUND(I101*H101,2)</f>
        <v>0</v>
      </c>
      <c r="BL101" s="25" t="s">
        <v>149</v>
      </c>
      <c r="BM101" s="25" t="s">
        <v>1179</v>
      </c>
    </row>
    <row r="102" s="1" customFormat="1" ht="16.5" customHeight="1">
      <c r="B102" s="202"/>
      <c r="C102" s="203" t="s">
        <v>174</v>
      </c>
      <c r="D102" s="203" t="s">
        <v>144</v>
      </c>
      <c r="E102" s="204" t="s">
        <v>473</v>
      </c>
      <c r="F102" s="205" t="s">
        <v>474</v>
      </c>
      <c r="G102" s="206" t="s">
        <v>177</v>
      </c>
      <c r="H102" s="207">
        <v>0.54000000000000004</v>
      </c>
      <c r="I102" s="208"/>
      <c r="J102" s="209">
        <f>ROUND(I102*H102,2)</f>
        <v>0</v>
      </c>
      <c r="K102" s="205" t="s">
        <v>467</v>
      </c>
      <c r="L102" s="47"/>
      <c r="M102" s="210" t="s">
        <v>5</v>
      </c>
      <c r="N102" s="211" t="s">
        <v>42</v>
      </c>
      <c r="O102" s="48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5" t="s">
        <v>149</v>
      </c>
      <c r="AT102" s="25" t="s">
        <v>144</v>
      </c>
      <c r="AU102" s="25" t="s">
        <v>81</v>
      </c>
      <c r="AY102" s="25" t="s">
        <v>141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5" t="s">
        <v>79</v>
      </c>
      <c r="BK102" s="214">
        <f>ROUND(I102*H102,2)</f>
        <v>0</v>
      </c>
      <c r="BL102" s="25" t="s">
        <v>149</v>
      </c>
      <c r="BM102" s="25" t="s">
        <v>1180</v>
      </c>
    </row>
    <row r="103" s="11" customFormat="1">
      <c r="B103" s="215"/>
      <c r="D103" s="216" t="s">
        <v>179</v>
      </c>
      <c r="E103" s="217" t="s">
        <v>5</v>
      </c>
      <c r="F103" s="218" t="s">
        <v>1181</v>
      </c>
      <c r="H103" s="219">
        <v>0.54000000000000004</v>
      </c>
      <c r="I103" s="220"/>
      <c r="L103" s="215"/>
      <c r="M103" s="221"/>
      <c r="N103" s="222"/>
      <c r="O103" s="222"/>
      <c r="P103" s="222"/>
      <c r="Q103" s="222"/>
      <c r="R103" s="222"/>
      <c r="S103" s="222"/>
      <c r="T103" s="223"/>
      <c r="AT103" s="217" t="s">
        <v>179</v>
      </c>
      <c r="AU103" s="217" t="s">
        <v>81</v>
      </c>
      <c r="AV103" s="11" t="s">
        <v>81</v>
      </c>
      <c r="AW103" s="11" t="s">
        <v>35</v>
      </c>
      <c r="AX103" s="11" t="s">
        <v>79</v>
      </c>
      <c r="AY103" s="217" t="s">
        <v>141</v>
      </c>
    </row>
    <row r="104" s="1" customFormat="1" ht="16.5" customHeight="1">
      <c r="B104" s="202"/>
      <c r="C104" s="232" t="s">
        <v>181</v>
      </c>
      <c r="D104" s="232" t="s">
        <v>311</v>
      </c>
      <c r="E104" s="233" t="s">
        <v>477</v>
      </c>
      <c r="F104" s="234" t="s">
        <v>478</v>
      </c>
      <c r="G104" s="235" t="s">
        <v>239</v>
      </c>
      <c r="H104" s="236">
        <v>2.4950000000000001</v>
      </c>
      <c r="I104" s="237"/>
      <c r="J104" s="238">
        <f>ROUND(I104*H104,2)</f>
        <v>0</v>
      </c>
      <c r="K104" s="234" t="s">
        <v>148</v>
      </c>
      <c r="L104" s="239"/>
      <c r="M104" s="240" t="s">
        <v>5</v>
      </c>
      <c r="N104" s="241" t="s">
        <v>42</v>
      </c>
      <c r="O104" s="48"/>
      <c r="P104" s="212">
        <f>O104*H104</f>
        <v>0</v>
      </c>
      <c r="Q104" s="212">
        <v>1</v>
      </c>
      <c r="R104" s="212">
        <f>Q104*H104</f>
        <v>2.4950000000000001</v>
      </c>
      <c r="S104" s="212">
        <v>0</v>
      </c>
      <c r="T104" s="213">
        <f>S104*H104</f>
        <v>0</v>
      </c>
      <c r="AR104" s="25" t="s">
        <v>174</v>
      </c>
      <c r="AT104" s="25" t="s">
        <v>311</v>
      </c>
      <c r="AU104" s="25" t="s">
        <v>81</v>
      </c>
      <c r="AY104" s="25" t="s">
        <v>141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5" t="s">
        <v>79</v>
      </c>
      <c r="BK104" s="214">
        <f>ROUND(I104*H104,2)</f>
        <v>0</v>
      </c>
      <c r="BL104" s="25" t="s">
        <v>149</v>
      </c>
      <c r="BM104" s="25" t="s">
        <v>1182</v>
      </c>
    </row>
    <row r="105" s="11" customFormat="1">
      <c r="B105" s="215"/>
      <c r="D105" s="216" t="s">
        <v>179</v>
      </c>
      <c r="E105" s="217" t="s">
        <v>5</v>
      </c>
      <c r="F105" s="218" t="s">
        <v>1183</v>
      </c>
      <c r="H105" s="219">
        <v>1.1339999999999999</v>
      </c>
      <c r="I105" s="220"/>
      <c r="L105" s="215"/>
      <c r="M105" s="221"/>
      <c r="N105" s="222"/>
      <c r="O105" s="222"/>
      <c r="P105" s="222"/>
      <c r="Q105" s="222"/>
      <c r="R105" s="222"/>
      <c r="S105" s="222"/>
      <c r="T105" s="223"/>
      <c r="AT105" s="217" t="s">
        <v>179</v>
      </c>
      <c r="AU105" s="217" t="s">
        <v>81</v>
      </c>
      <c r="AV105" s="11" t="s">
        <v>81</v>
      </c>
      <c r="AW105" s="11" t="s">
        <v>35</v>
      </c>
      <c r="AX105" s="11" t="s">
        <v>79</v>
      </c>
      <c r="AY105" s="217" t="s">
        <v>141</v>
      </c>
    </row>
    <row r="106" s="11" customFormat="1">
      <c r="B106" s="215"/>
      <c r="D106" s="216" t="s">
        <v>179</v>
      </c>
      <c r="F106" s="218" t="s">
        <v>1184</v>
      </c>
      <c r="H106" s="219">
        <v>2.4950000000000001</v>
      </c>
      <c r="I106" s="220"/>
      <c r="L106" s="215"/>
      <c r="M106" s="221"/>
      <c r="N106" s="222"/>
      <c r="O106" s="222"/>
      <c r="P106" s="222"/>
      <c r="Q106" s="222"/>
      <c r="R106" s="222"/>
      <c r="S106" s="222"/>
      <c r="T106" s="223"/>
      <c r="AT106" s="217" t="s">
        <v>179</v>
      </c>
      <c r="AU106" s="217" t="s">
        <v>81</v>
      </c>
      <c r="AV106" s="11" t="s">
        <v>81</v>
      </c>
      <c r="AW106" s="11" t="s">
        <v>6</v>
      </c>
      <c r="AX106" s="11" t="s">
        <v>79</v>
      </c>
      <c r="AY106" s="217" t="s">
        <v>141</v>
      </c>
    </row>
    <row r="107" s="1" customFormat="1" ht="16.5" customHeight="1">
      <c r="B107" s="202"/>
      <c r="C107" s="203" t="s">
        <v>143</v>
      </c>
      <c r="D107" s="203" t="s">
        <v>144</v>
      </c>
      <c r="E107" s="204" t="s">
        <v>1185</v>
      </c>
      <c r="F107" s="205" t="s">
        <v>1186</v>
      </c>
      <c r="G107" s="206" t="s">
        <v>177</v>
      </c>
      <c r="H107" s="207">
        <v>186.06</v>
      </c>
      <c r="I107" s="208"/>
      <c r="J107" s="209">
        <f>ROUND(I107*H107,2)</f>
        <v>0</v>
      </c>
      <c r="K107" s="205" t="s">
        <v>148</v>
      </c>
      <c r="L107" s="47"/>
      <c r="M107" s="210" t="s">
        <v>5</v>
      </c>
      <c r="N107" s="211" t="s">
        <v>42</v>
      </c>
      <c r="O107" s="48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5" t="s">
        <v>149</v>
      </c>
      <c r="AT107" s="25" t="s">
        <v>144</v>
      </c>
      <c r="AU107" s="25" t="s">
        <v>81</v>
      </c>
      <c r="AY107" s="25" t="s">
        <v>141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5" t="s">
        <v>79</v>
      </c>
      <c r="BK107" s="214">
        <f>ROUND(I107*H107,2)</f>
        <v>0</v>
      </c>
      <c r="BL107" s="25" t="s">
        <v>149</v>
      </c>
      <c r="BM107" s="25" t="s">
        <v>1187</v>
      </c>
    </row>
    <row r="108" s="13" customFormat="1">
      <c r="B108" s="242"/>
      <c r="D108" s="216" t="s">
        <v>179</v>
      </c>
      <c r="E108" s="243" t="s">
        <v>5</v>
      </c>
      <c r="F108" s="244" t="s">
        <v>1188</v>
      </c>
      <c r="H108" s="243" t="s">
        <v>5</v>
      </c>
      <c r="I108" s="245"/>
      <c r="L108" s="242"/>
      <c r="M108" s="246"/>
      <c r="N108" s="247"/>
      <c r="O108" s="247"/>
      <c r="P108" s="247"/>
      <c r="Q108" s="247"/>
      <c r="R108" s="247"/>
      <c r="S108" s="247"/>
      <c r="T108" s="248"/>
      <c r="AT108" s="243" t="s">
        <v>179</v>
      </c>
      <c r="AU108" s="243" t="s">
        <v>81</v>
      </c>
      <c r="AV108" s="13" t="s">
        <v>79</v>
      </c>
      <c r="AW108" s="13" t="s">
        <v>35</v>
      </c>
      <c r="AX108" s="13" t="s">
        <v>71</v>
      </c>
      <c r="AY108" s="243" t="s">
        <v>141</v>
      </c>
    </row>
    <row r="109" s="11" customFormat="1">
      <c r="B109" s="215"/>
      <c r="D109" s="216" t="s">
        <v>179</v>
      </c>
      <c r="E109" s="217" t="s">
        <v>5</v>
      </c>
      <c r="F109" s="218" t="s">
        <v>1189</v>
      </c>
      <c r="H109" s="219">
        <v>186.06</v>
      </c>
      <c r="I109" s="220"/>
      <c r="L109" s="215"/>
      <c r="M109" s="221"/>
      <c r="N109" s="222"/>
      <c r="O109" s="222"/>
      <c r="P109" s="222"/>
      <c r="Q109" s="222"/>
      <c r="R109" s="222"/>
      <c r="S109" s="222"/>
      <c r="T109" s="223"/>
      <c r="AT109" s="217" t="s">
        <v>179</v>
      </c>
      <c r="AU109" s="217" t="s">
        <v>81</v>
      </c>
      <c r="AV109" s="11" t="s">
        <v>81</v>
      </c>
      <c r="AW109" s="11" t="s">
        <v>35</v>
      </c>
      <c r="AX109" s="11" t="s">
        <v>79</v>
      </c>
      <c r="AY109" s="217" t="s">
        <v>141</v>
      </c>
    </row>
    <row r="110" s="1" customFormat="1" ht="16.5" customHeight="1">
      <c r="B110" s="202"/>
      <c r="C110" s="203" t="s">
        <v>192</v>
      </c>
      <c r="D110" s="203" t="s">
        <v>144</v>
      </c>
      <c r="E110" s="204" t="s">
        <v>1190</v>
      </c>
      <c r="F110" s="205" t="s">
        <v>1191</v>
      </c>
      <c r="G110" s="206" t="s">
        <v>177</v>
      </c>
      <c r="H110" s="207">
        <v>186.06</v>
      </c>
      <c r="I110" s="208"/>
      <c r="J110" s="209">
        <f>ROUND(I110*H110,2)</f>
        <v>0</v>
      </c>
      <c r="K110" s="205" t="s">
        <v>148</v>
      </c>
      <c r="L110" s="47"/>
      <c r="M110" s="210" t="s">
        <v>5</v>
      </c>
      <c r="N110" s="211" t="s">
        <v>42</v>
      </c>
      <c r="O110" s="48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5" t="s">
        <v>149</v>
      </c>
      <c r="AT110" s="25" t="s">
        <v>144</v>
      </c>
      <c r="AU110" s="25" t="s">
        <v>81</v>
      </c>
      <c r="AY110" s="25" t="s">
        <v>141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5" t="s">
        <v>79</v>
      </c>
      <c r="BK110" s="214">
        <f>ROUND(I110*H110,2)</f>
        <v>0</v>
      </c>
      <c r="BL110" s="25" t="s">
        <v>149</v>
      </c>
      <c r="BM110" s="25" t="s">
        <v>1192</v>
      </c>
    </row>
    <row r="111" s="13" customFormat="1">
      <c r="B111" s="242"/>
      <c r="D111" s="216" t="s">
        <v>179</v>
      </c>
      <c r="E111" s="243" t="s">
        <v>5</v>
      </c>
      <c r="F111" s="244" t="s">
        <v>1193</v>
      </c>
      <c r="H111" s="243" t="s">
        <v>5</v>
      </c>
      <c r="I111" s="245"/>
      <c r="L111" s="242"/>
      <c r="M111" s="246"/>
      <c r="N111" s="247"/>
      <c r="O111" s="247"/>
      <c r="P111" s="247"/>
      <c r="Q111" s="247"/>
      <c r="R111" s="247"/>
      <c r="S111" s="247"/>
      <c r="T111" s="248"/>
      <c r="AT111" s="243" t="s">
        <v>179</v>
      </c>
      <c r="AU111" s="243" t="s">
        <v>81</v>
      </c>
      <c r="AV111" s="13" t="s">
        <v>79</v>
      </c>
      <c r="AW111" s="13" t="s">
        <v>35</v>
      </c>
      <c r="AX111" s="13" t="s">
        <v>71</v>
      </c>
      <c r="AY111" s="243" t="s">
        <v>141</v>
      </c>
    </row>
    <row r="112" s="11" customFormat="1">
      <c r="B112" s="215"/>
      <c r="D112" s="216" t="s">
        <v>179</v>
      </c>
      <c r="E112" s="217" t="s">
        <v>5</v>
      </c>
      <c r="F112" s="218" t="s">
        <v>1194</v>
      </c>
      <c r="H112" s="219">
        <v>71.819999999999993</v>
      </c>
      <c r="I112" s="220"/>
      <c r="L112" s="215"/>
      <c r="M112" s="221"/>
      <c r="N112" s="222"/>
      <c r="O112" s="222"/>
      <c r="P112" s="222"/>
      <c r="Q112" s="222"/>
      <c r="R112" s="222"/>
      <c r="S112" s="222"/>
      <c r="T112" s="223"/>
      <c r="AT112" s="217" t="s">
        <v>179</v>
      </c>
      <c r="AU112" s="217" t="s">
        <v>81</v>
      </c>
      <c r="AV112" s="11" t="s">
        <v>81</v>
      </c>
      <c r="AW112" s="11" t="s">
        <v>35</v>
      </c>
      <c r="AX112" s="11" t="s">
        <v>71</v>
      </c>
      <c r="AY112" s="217" t="s">
        <v>141</v>
      </c>
    </row>
    <row r="113" s="13" customFormat="1">
      <c r="B113" s="242"/>
      <c r="D113" s="216" t="s">
        <v>179</v>
      </c>
      <c r="E113" s="243" t="s">
        <v>5</v>
      </c>
      <c r="F113" s="244" t="s">
        <v>1195</v>
      </c>
      <c r="H113" s="243" t="s">
        <v>5</v>
      </c>
      <c r="I113" s="245"/>
      <c r="L113" s="242"/>
      <c r="M113" s="246"/>
      <c r="N113" s="247"/>
      <c r="O113" s="247"/>
      <c r="P113" s="247"/>
      <c r="Q113" s="247"/>
      <c r="R113" s="247"/>
      <c r="S113" s="247"/>
      <c r="T113" s="248"/>
      <c r="AT113" s="243" t="s">
        <v>179</v>
      </c>
      <c r="AU113" s="243" t="s">
        <v>81</v>
      </c>
      <c r="AV113" s="13" t="s">
        <v>79</v>
      </c>
      <c r="AW113" s="13" t="s">
        <v>35</v>
      </c>
      <c r="AX113" s="13" t="s">
        <v>71</v>
      </c>
      <c r="AY113" s="243" t="s">
        <v>141</v>
      </c>
    </row>
    <row r="114" s="11" customFormat="1">
      <c r="B114" s="215"/>
      <c r="D114" s="216" t="s">
        <v>179</v>
      </c>
      <c r="E114" s="217" t="s">
        <v>5</v>
      </c>
      <c r="F114" s="218" t="s">
        <v>1196</v>
      </c>
      <c r="H114" s="219">
        <v>114.24</v>
      </c>
      <c r="I114" s="220"/>
      <c r="L114" s="215"/>
      <c r="M114" s="221"/>
      <c r="N114" s="222"/>
      <c r="O114" s="222"/>
      <c r="P114" s="222"/>
      <c r="Q114" s="222"/>
      <c r="R114" s="222"/>
      <c r="S114" s="222"/>
      <c r="T114" s="223"/>
      <c r="AT114" s="217" t="s">
        <v>179</v>
      </c>
      <c r="AU114" s="217" t="s">
        <v>81</v>
      </c>
      <c r="AV114" s="11" t="s">
        <v>81</v>
      </c>
      <c r="AW114" s="11" t="s">
        <v>35</v>
      </c>
      <c r="AX114" s="11" t="s">
        <v>71</v>
      </c>
      <c r="AY114" s="217" t="s">
        <v>141</v>
      </c>
    </row>
    <row r="115" s="12" customFormat="1">
      <c r="B115" s="224"/>
      <c r="D115" s="216" t="s">
        <v>179</v>
      </c>
      <c r="E115" s="225" t="s">
        <v>5</v>
      </c>
      <c r="F115" s="226" t="s">
        <v>187</v>
      </c>
      <c r="H115" s="227">
        <v>186.06</v>
      </c>
      <c r="I115" s="228"/>
      <c r="L115" s="224"/>
      <c r="M115" s="229"/>
      <c r="N115" s="230"/>
      <c r="O115" s="230"/>
      <c r="P115" s="230"/>
      <c r="Q115" s="230"/>
      <c r="R115" s="230"/>
      <c r="S115" s="230"/>
      <c r="T115" s="231"/>
      <c r="AT115" s="225" t="s">
        <v>179</v>
      </c>
      <c r="AU115" s="225" t="s">
        <v>81</v>
      </c>
      <c r="AV115" s="12" t="s">
        <v>149</v>
      </c>
      <c r="AW115" s="12" t="s">
        <v>35</v>
      </c>
      <c r="AX115" s="12" t="s">
        <v>79</v>
      </c>
      <c r="AY115" s="225" t="s">
        <v>141</v>
      </c>
    </row>
    <row r="116" s="1" customFormat="1" ht="16.5" customHeight="1">
      <c r="B116" s="202"/>
      <c r="C116" s="203" t="s">
        <v>197</v>
      </c>
      <c r="D116" s="203" t="s">
        <v>144</v>
      </c>
      <c r="E116" s="204" t="s">
        <v>1197</v>
      </c>
      <c r="F116" s="205" t="s">
        <v>1198</v>
      </c>
      <c r="G116" s="206" t="s">
        <v>177</v>
      </c>
      <c r="H116" s="207">
        <v>228.47999999999999</v>
      </c>
      <c r="I116" s="208"/>
      <c r="J116" s="209">
        <f>ROUND(I116*H116,2)</f>
        <v>0</v>
      </c>
      <c r="K116" s="205" t="s">
        <v>148</v>
      </c>
      <c r="L116" s="47"/>
      <c r="M116" s="210" t="s">
        <v>5</v>
      </c>
      <c r="N116" s="211" t="s">
        <v>42</v>
      </c>
      <c r="O116" s="48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5" t="s">
        <v>149</v>
      </c>
      <c r="AT116" s="25" t="s">
        <v>144</v>
      </c>
      <c r="AU116" s="25" t="s">
        <v>81</v>
      </c>
      <c r="AY116" s="25" t="s">
        <v>141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5" t="s">
        <v>79</v>
      </c>
      <c r="BK116" s="214">
        <f>ROUND(I116*H116,2)</f>
        <v>0</v>
      </c>
      <c r="BL116" s="25" t="s">
        <v>149</v>
      </c>
      <c r="BM116" s="25" t="s">
        <v>1199</v>
      </c>
    </row>
    <row r="117" s="13" customFormat="1">
      <c r="B117" s="242"/>
      <c r="D117" s="216" t="s">
        <v>179</v>
      </c>
      <c r="E117" s="243" t="s">
        <v>5</v>
      </c>
      <c r="F117" s="244" t="s">
        <v>1200</v>
      </c>
      <c r="H117" s="243" t="s">
        <v>5</v>
      </c>
      <c r="I117" s="245"/>
      <c r="L117" s="242"/>
      <c r="M117" s="246"/>
      <c r="N117" s="247"/>
      <c r="O117" s="247"/>
      <c r="P117" s="247"/>
      <c r="Q117" s="247"/>
      <c r="R117" s="247"/>
      <c r="S117" s="247"/>
      <c r="T117" s="248"/>
      <c r="AT117" s="243" t="s">
        <v>179</v>
      </c>
      <c r="AU117" s="243" t="s">
        <v>81</v>
      </c>
      <c r="AV117" s="13" t="s">
        <v>79</v>
      </c>
      <c r="AW117" s="13" t="s">
        <v>35</v>
      </c>
      <c r="AX117" s="13" t="s">
        <v>71</v>
      </c>
      <c r="AY117" s="243" t="s">
        <v>141</v>
      </c>
    </row>
    <row r="118" s="11" customFormat="1">
      <c r="B118" s="215"/>
      <c r="D118" s="216" t="s">
        <v>179</v>
      </c>
      <c r="E118" s="217" t="s">
        <v>5</v>
      </c>
      <c r="F118" s="218" t="s">
        <v>1196</v>
      </c>
      <c r="H118" s="219">
        <v>114.24</v>
      </c>
      <c r="I118" s="220"/>
      <c r="L118" s="215"/>
      <c r="M118" s="221"/>
      <c r="N118" s="222"/>
      <c r="O118" s="222"/>
      <c r="P118" s="222"/>
      <c r="Q118" s="222"/>
      <c r="R118" s="222"/>
      <c r="S118" s="222"/>
      <c r="T118" s="223"/>
      <c r="AT118" s="217" t="s">
        <v>179</v>
      </c>
      <c r="AU118" s="217" t="s">
        <v>81</v>
      </c>
      <c r="AV118" s="11" t="s">
        <v>81</v>
      </c>
      <c r="AW118" s="11" t="s">
        <v>35</v>
      </c>
      <c r="AX118" s="11" t="s">
        <v>71</v>
      </c>
      <c r="AY118" s="217" t="s">
        <v>141</v>
      </c>
    </row>
    <row r="119" s="13" customFormat="1">
      <c r="B119" s="242"/>
      <c r="D119" s="216" t="s">
        <v>179</v>
      </c>
      <c r="E119" s="243" t="s">
        <v>5</v>
      </c>
      <c r="F119" s="244" t="s">
        <v>1201</v>
      </c>
      <c r="H119" s="243" t="s">
        <v>5</v>
      </c>
      <c r="I119" s="245"/>
      <c r="L119" s="242"/>
      <c r="M119" s="246"/>
      <c r="N119" s="247"/>
      <c r="O119" s="247"/>
      <c r="P119" s="247"/>
      <c r="Q119" s="247"/>
      <c r="R119" s="247"/>
      <c r="S119" s="247"/>
      <c r="T119" s="248"/>
      <c r="AT119" s="243" t="s">
        <v>179</v>
      </c>
      <c r="AU119" s="243" t="s">
        <v>81</v>
      </c>
      <c r="AV119" s="13" t="s">
        <v>79</v>
      </c>
      <c r="AW119" s="13" t="s">
        <v>35</v>
      </c>
      <c r="AX119" s="13" t="s">
        <v>71</v>
      </c>
      <c r="AY119" s="243" t="s">
        <v>141</v>
      </c>
    </row>
    <row r="120" s="11" customFormat="1">
      <c r="B120" s="215"/>
      <c r="D120" s="216" t="s">
        <v>179</v>
      </c>
      <c r="E120" s="217" t="s">
        <v>5</v>
      </c>
      <c r="F120" s="218" t="s">
        <v>1196</v>
      </c>
      <c r="H120" s="219">
        <v>114.24</v>
      </c>
      <c r="I120" s="220"/>
      <c r="L120" s="215"/>
      <c r="M120" s="221"/>
      <c r="N120" s="222"/>
      <c r="O120" s="222"/>
      <c r="P120" s="222"/>
      <c r="Q120" s="222"/>
      <c r="R120" s="222"/>
      <c r="S120" s="222"/>
      <c r="T120" s="223"/>
      <c r="AT120" s="217" t="s">
        <v>179</v>
      </c>
      <c r="AU120" s="217" t="s">
        <v>81</v>
      </c>
      <c r="AV120" s="11" t="s">
        <v>81</v>
      </c>
      <c r="AW120" s="11" t="s">
        <v>35</v>
      </c>
      <c r="AX120" s="11" t="s">
        <v>71</v>
      </c>
      <c r="AY120" s="217" t="s">
        <v>141</v>
      </c>
    </row>
    <row r="121" s="12" customFormat="1">
      <c r="B121" s="224"/>
      <c r="D121" s="216" t="s">
        <v>179</v>
      </c>
      <c r="E121" s="225" t="s">
        <v>5</v>
      </c>
      <c r="F121" s="226" t="s">
        <v>187</v>
      </c>
      <c r="H121" s="227">
        <v>228.47999999999999</v>
      </c>
      <c r="I121" s="228"/>
      <c r="L121" s="224"/>
      <c r="M121" s="229"/>
      <c r="N121" s="230"/>
      <c r="O121" s="230"/>
      <c r="P121" s="230"/>
      <c r="Q121" s="230"/>
      <c r="R121" s="230"/>
      <c r="S121" s="230"/>
      <c r="T121" s="231"/>
      <c r="AT121" s="225" t="s">
        <v>179</v>
      </c>
      <c r="AU121" s="225" t="s">
        <v>81</v>
      </c>
      <c r="AV121" s="12" t="s">
        <v>149</v>
      </c>
      <c r="AW121" s="12" t="s">
        <v>35</v>
      </c>
      <c r="AX121" s="12" t="s">
        <v>79</v>
      </c>
      <c r="AY121" s="225" t="s">
        <v>141</v>
      </c>
    </row>
    <row r="122" s="1" customFormat="1" ht="16.5" customHeight="1">
      <c r="B122" s="202"/>
      <c r="C122" s="203" t="s">
        <v>200</v>
      </c>
      <c r="D122" s="203" t="s">
        <v>144</v>
      </c>
      <c r="E122" s="204" t="s">
        <v>1202</v>
      </c>
      <c r="F122" s="205" t="s">
        <v>1203</v>
      </c>
      <c r="G122" s="206" t="s">
        <v>177</v>
      </c>
      <c r="H122" s="207">
        <v>71.819999999999993</v>
      </c>
      <c r="I122" s="208"/>
      <c r="J122" s="209">
        <f>ROUND(I122*H122,2)</f>
        <v>0</v>
      </c>
      <c r="K122" s="205" t="s">
        <v>148</v>
      </c>
      <c r="L122" s="47"/>
      <c r="M122" s="210" t="s">
        <v>5</v>
      </c>
      <c r="N122" s="211" t="s">
        <v>42</v>
      </c>
      <c r="O122" s="48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5" t="s">
        <v>149</v>
      </c>
      <c r="AT122" s="25" t="s">
        <v>144</v>
      </c>
      <c r="AU122" s="25" t="s">
        <v>81</v>
      </c>
      <c r="AY122" s="25" t="s">
        <v>141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5" t="s">
        <v>79</v>
      </c>
      <c r="BK122" s="214">
        <f>ROUND(I122*H122,2)</f>
        <v>0</v>
      </c>
      <c r="BL122" s="25" t="s">
        <v>149</v>
      </c>
      <c r="BM122" s="25" t="s">
        <v>1204</v>
      </c>
    </row>
    <row r="123" s="13" customFormat="1">
      <c r="B123" s="242"/>
      <c r="D123" s="216" t="s">
        <v>179</v>
      </c>
      <c r="E123" s="243" t="s">
        <v>5</v>
      </c>
      <c r="F123" s="244" t="s">
        <v>1205</v>
      </c>
      <c r="H123" s="243" t="s">
        <v>5</v>
      </c>
      <c r="I123" s="245"/>
      <c r="L123" s="242"/>
      <c r="M123" s="246"/>
      <c r="N123" s="247"/>
      <c r="O123" s="247"/>
      <c r="P123" s="247"/>
      <c r="Q123" s="247"/>
      <c r="R123" s="247"/>
      <c r="S123" s="247"/>
      <c r="T123" s="248"/>
      <c r="AT123" s="243" t="s">
        <v>179</v>
      </c>
      <c r="AU123" s="243" t="s">
        <v>81</v>
      </c>
      <c r="AV123" s="13" t="s">
        <v>79</v>
      </c>
      <c r="AW123" s="13" t="s">
        <v>35</v>
      </c>
      <c r="AX123" s="13" t="s">
        <v>71</v>
      </c>
      <c r="AY123" s="243" t="s">
        <v>141</v>
      </c>
    </row>
    <row r="124" s="11" customFormat="1">
      <c r="B124" s="215"/>
      <c r="D124" s="216" t="s">
        <v>179</v>
      </c>
      <c r="E124" s="217" t="s">
        <v>5</v>
      </c>
      <c r="F124" s="218" t="s">
        <v>1206</v>
      </c>
      <c r="H124" s="219">
        <v>71.819999999999993</v>
      </c>
      <c r="I124" s="220"/>
      <c r="L124" s="215"/>
      <c r="M124" s="221"/>
      <c r="N124" s="222"/>
      <c r="O124" s="222"/>
      <c r="P124" s="222"/>
      <c r="Q124" s="222"/>
      <c r="R124" s="222"/>
      <c r="S124" s="222"/>
      <c r="T124" s="223"/>
      <c r="AT124" s="217" t="s">
        <v>179</v>
      </c>
      <c r="AU124" s="217" t="s">
        <v>81</v>
      </c>
      <c r="AV124" s="11" t="s">
        <v>81</v>
      </c>
      <c r="AW124" s="11" t="s">
        <v>35</v>
      </c>
      <c r="AX124" s="11" t="s">
        <v>79</v>
      </c>
      <c r="AY124" s="217" t="s">
        <v>141</v>
      </c>
    </row>
    <row r="125" s="1" customFormat="1" ht="25.5" customHeight="1">
      <c r="B125" s="202"/>
      <c r="C125" s="203" t="s">
        <v>205</v>
      </c>
      <c r="D125" s="203" t="s">
        <v>144</v>
      </c>
      <c r="E125" s="204" t="s">
        <v>1207</v>
      </c>
      <c r="F125" s="205" t="s">
        <v>1208</v>
      </c>
      <c r="G125" s="206" t="s">
        <v>177</v>
      </c>
      <c r="H125" s="207">
        <v>718.20000000000005</v>
      </c>
      <c r="I125" s="208"/>
      <c r="J125" s="209">
        <f>ROUND(I125*H125,2)</f>
        <v>0</v>
      </c>
      <c r="K125" s="205" t="s">
        <v>148</v>
      </c>
      <c r="L125" s="47"/>
      <c r="M125" s="210" t="s">
        <v>5</v>
      </c>
      <c r="N125" s="211" t="s">
        <v>42</v>
      </c>
      <c r="O125" s="48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5" t="s">
        <v>149</v>
      </c>
      <c r="AT125" s="25" t="s">
        <v>144</v>
      </c>
      <c r="AU125" s="25" t="s">
        <v>81</v>
      </c>
      <c r="AY125" s="25" t="s">
        <v>141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5" t="s">
        <v>79</v>
      </c>
      <c r="BK125" s="214">
        <f>ROUND(I125*H125,2)</f>
        <v>0</v>
      </c>
      <c r="BL125" s="25" t="s">
        <v>149</v>
      </c>
      <c r="BM125" s="25" t="s">
        <v>1209</v>
      </c>
    </row>
    <row r="126" s="11" customFormat="1">
      <c r="B126" s="215"/>
      <c r="D126" s="216" t="s">
        <v>179</v>
      </c>
      <c r="E126" s="217" t="s">
        <v>5</v>
      </c>
      <c r="F126" s="218" t="s">
        <v>1210</v>
      </c>
      <c r="H126" s="219">
        <v>718.20000000000005</v>
      </c>
      <c r="I126" s="220"/>
      <c r="L126" s="215"/>
      <c r="M126" s="221"/>
      <c r="N126" s="222"/>
      <c r="O126" s="222"/>
      <c r="P126" s="222"/>
      <c r="Q126" s="222"/>
      <c r="R126" s="222"/>
      <c r="S126" s="222"/>
      <c r="T126" s="223"/>
      <c r="AT126" s="217" t="s">
        <v>179</v>
      </c>
      <c r="AU126" s="217" t="s">
        <v>81</v>
      </c>
      <c r="AV126" s="11" t="s">
        <v>81</v>
      </c>
      <c r="AW126" s="11" t="s">
        <v>35</v>
      </c>
      <c r="AX126" s="11" t="s">
        <v>79</v>
      </c>
      <c r="AY126" s="217" t="s">
        <v>141</v>
      </c>
    </row>
    <row r="127" s="1" customFormat="1" ht="16.5" customHeight="1">
      <c r="B127" s="202"/>
      <c r="C127" s="203" t="s">
        <v>11</v>
      </c>
      <c r="D127" s="203" t="s">
        <v>144</v>
      </c>
      <c r="E127" s="204" t="s">
        <v>234</v>
      </c>
      <c r="F127" s="205" t="s">
        <v>235</v>
      </c>
      <c r="G127" s="206" t="s">
        <v>177</v>
      </c>
      <c r="H127" s="207">
        <v>71.819999999999993</v>
      </c>
      <c r="I127" s="208"/>
      <c r="J127" s="209">
        <f>ROUND(I127*H127,2)</f>
        <v>0</v>
      </c>
      <c r="K127" s="205" t="s">
        <v>148</v>
      </c>
      <c r="L127" s="47"/>
      <c r="M127" s="210" t="s">
        <v>5</v>
      </c>
      <c r="N127" s="211" t="s">
        <v>42</v>
      </c>
      <c r="O127" s="48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5" t="s">
        <v>149</v>
      </c>
      <c r="AT127" s="25" t="s">
        <v>144</v>
      </c>
      <c r="AU127" s="25" t="s">
        <v>81</v>
      </c>
      <c r="AY127" s="25" t="s">
        <v>141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5" t="s">
        <v>79</v>
      </c>
      <c r="BK127" s="214">
        <f>ROUND(I127*H127,2)</f>
        <v>0</v>
      </c>
      <c r="BL127" s="25" t="s">
        <v>149</v>
      </c>
      <c r="BM127" s="25" t="s">
        <v>1211</v>
      </c>
    </row>
    <row r="128" s="1" customFormat="1" ht="16.5" customHeight="1">
      <c r="B128" s="202"/>
      <c r="C128" s="203" t="s">
        <v>215</v>
      </c>
      <c r="D128" s="203" t="s">
        <v>144</v>
      </c>
      <c r="E128" s="204" t="s">
        <v>237</v>
      </c>
      <c r="F128" s="205" t="s">
        <v>238</v>
      </c>
      <c r="G128" s="206" t="s">
        <v>239</v>
      </c>
      <c r="H128" s="207">
        <v>150.822</v>
      </c>
      <c r="I128" s="208"/>
      <c r="J128" s="209">
        <f>ROUND(I128*H128,2)</f>
        <v>0</v>
      </c>
      <c r="K128" s="205" t="s">
        <v>148</v>
      </c>
      <c r="L128" s="47"/>
      <c r="M128" s="210" t="s">
        <v>5</v>
      </c>
      <c r="N128" s="211" t="s">
        <v>42</v>
      </c>
      <c r="O128" s="48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5" t="s">
        <v>149</v>
      </c>
      <c r="AT128" s="25" t="s">
        <v>144</v>
      </c>
      <c r="AU128" s="25" t="s">
        <v>81</v>
      </c>
      <c r="AY128" s="25" t="s">
        <v>141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5" t="s">
        <v>79</v>
      </c>
      <c r="BK128" s="214">
        <f>ROUND(I128*H128,2)</f>
        <v>0</v>
      </c>
      <c r="BL128" s="25" t="s">
        <v>149</v>
      </c>
      <c r="BM128" s="25" t="s">
        <v>1212</v>
      </c>
    </row>
    <row r="129" s="11" customFormat="1">
      <c r="B129" s="215"/>
      <c r="D129" s="216" t="s">
        <v>179</v>
      </c>
      <c r="E129" s="217" t="s">
        <v>5</v>
      </c>
      <c r="F129" s="218" t="s">
        <v>1213</v>
      </c>
      <c r="H129" s="219">
        <v>150.822</v>
      </c>
      <c r="I129" s="220"/>
      <c r="L129" s="215"/>
      <c r="M129" s="221"/>
      <c r="N129" s="222"/>
      <c r="O129" s="222"/>
      <c r="P129" s="222"/>
      <c r="Q129" s="222"/>
      <c r="R129" s="222"/>
      <c r="S129" s="222"/>
      <c r="T129" s="223"/>
      <c r="AT129" s="217" t="s">
        <v>179</v>
      </c>
      <c r="AU129" s="217" t="s">
        <v>81</v>
      </c>
      <c r="AV129" s="11" t="s">
        <v>81</v>
      </c>
      <c r="AW129" s="11" t="s">
        <v>35</v>
      </c>
      <c r="AX129" s="11" t="s">
        <v>79</v>
      </c>
      <c r="AY129" s="217" t="s">
        <v>141</v>
      </c>
    </row>
    <row r="130" s="1" customFormat="1" ht="16.5" customHeight="1">
      <c r="B130" s="202"/>
      <c r="C130" s="203" t="s">
        <v>219</v>
      </c>
      <c r="D130" s="203" t="s">
        <v>144</v>
      </c>
      <c r="E130" s="204" t="s">
        <v>248</v>
      </c>
      <c r="F130" s="205" t="s">
        <v>249</v>
      </c>
      <c r="G130" s="206" t="s">
        <v>177</v>
      </c>
      <c r="H130" s="207">
        <v>114.24</v>
      </c>
      <c r="I130" s="208"/>
      <c r="J130" s="209">
        <f>ROUND(I130*H130,2)</f>
        <v>0</v>
      </c>
      <c r="K130" s="205" t="s">
        <v>148</v>
      </c>
      <c r="L130" s="47"/>
      <c r="M130" s="210" t="s">
        <v>5</v>
      </c>
      <c r="N130" s="211" t="s">
        <v>42</v>
      </c>
      <c r="O130" s="48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5" t="s">
        <v>149</v>
      </c>
      <c r="AT130" s="25" t="s">
        <v>144</v>
      </c>
      <c r="AU130" s="25" t="s">
        <v>81</v>
      </c>
      <c r="AY130" s="25" t="s">
        <v>141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5" t="s">
        <v>79</v>
      </c>
      <c r="BK130" s="214">
        <f>ROUND(I130*H130,2)</f>
        <v>0</v>
      </c>
      <c r="BL130" s="25" t="s">
        <v>149</v>
      </c>
      <c r="BM130" s="25" t="s">
        <v>1214</v>
      </c>
    </row>
    <row r="131" s="11" customFormat="1">
      <c r="B131" s="215"/>
      <c r="D131" s="216" t="s">
        <v>179</v>
      </c>
      <c r="E131" s="217" t="s">
        <v>5</v>
      </c>
      <c r="F131" s="218" t="s">
        <v>1215</v>
      </c>
      <c r="H131" s="219">
        <v>104.91</v>
      </c>
      <c r="I131" s="220"/>
      <c r="L131" s="215"/>
      <c r="M131" s="221"/>
      <c r="N131" s="222"/>
      <c r="O131" s="222"/>
      <c r="P131" s="222"/>
      <c r="Q131" s="222"/>
      <c r="R131" s="222"/>
      <c r="S131" s="222"/>
      <c r="T131" s="223"/>
      <c r="AT131" s="217" t="s">
        <v>179</v>
      </c>
      <c r="AU131" s="217" t="s">
        <v>81</v>
      </c>
      <c r="AV131" s="11" t="s">
        <v>81</v>
      </c>
      <c r="AW131" s="11" t="s">
        <v>35</v>
      </c>
      <c r="AX131" s="11" t="s">
        <v>71</v>
      </c>
      <c r="AY131" s="217" t="s">
        <v>141</v>
      </c>
    </row>
    <row r="132" s="11" customFormat="1">
      <c r="B132" s="215"/>
      <c r="D132" s="216" t="s">
        <v>179</v>
      </c>
      <c r="E132" s="217" t="s">
        <v>5</v>
      </c>
      <c r="F132" s="218" t="s">
        <v>1216</v>
      </c>
      <c r="H132" s="219">
        <v>9.3300000000000001</v>
      </c>
      <c r="I132" s="220"/>
      <c r="L132" s="215"/>
      <c r="M132" s="221"/>
      <c r="N132" s="222"/>
      <c r="O132" s="222"/>
      <c r="P132" s="222"/>
      <c r="Q132" s="222"/>
      <c r="R132" s="222"/>
      <c r="S132" s="222"/>
      <c r="T132" s="223"/>
      <c r="AT132" s="217" t="s">
        <v>179</v>
      </c>
      <c r="AU132" s="217" t="s">
        <v>81</v>
      </c>
      <c r="AV132" s="11" t="s">
        <v>81</v>
      </c>
      <c r="AW132" s="11" t="s">
        <v>35</v>
      </c>
      <c r="AX132" s="11" t="s">
        <v>71</v>
      </c>
      <c r="AY132" s="217" t="s">
        <v>141</v>
      </c>
    </row>
    <row r="133" s="12" customFormat="1">
      <c r="B133" s="224"/>
      <c r="D133" s="216" t="s">
        <v>179</v>
      </c>
      <c r="E133" s="225" t="s">
        <v>5</v>
      </c>
      <c r="F133" s="226" t="s">
        <v>187</v>
      </c>
      <c r="H133" s="227">
        <v>114.24</v>
      </c>
      <c r="I133" s="228"/>
      <c r="L133" s="224"/>
      <c r="M133" s="229"/>
      <c r="N133" s="230"/>
      <c r="O133" s="230"/>
      <c r="P133" s="230"/>
      <c r="Q133" s="230"/>
      <c r="R133" s="230"/>
      <c r="S133" s="230"/>
      <c r="T133" s="231"/>
      <c r="AT133" s="225" t="s">
        <v>179</v>
      </c>
      <c r="AU133" s="225" t="s">
        <v>81</v>
      </c>
      <c r="AV133" s="12" t="s">
        <v>149</v>
      </c>
      <c r="AW133" s="12" t="s">
        <v>35</v>
      </c>
      <c r="AX133" s="12" t="s">
        <v>79</v>
      </c>
      <c r="AY133" s="225" t="s">
        <v>141</v>
      </c>
    </row>
    <row r="134" s="10" customFormat="1" ht="29.88" customHeight="1">
      <c r="B134" s="189"/>
      <c r="D134" s="190" t="s">
        <v>70</v>
      </c>
      <c r="E134" s="200" t="s">
        <v>161</v>
      </c>
      <c r="F134" s="200" t="s">
        <v>265</v>
      </c>
      <c r="I134" s="192"/>
      <c r="J134" s="201">
        <f>BK134</f>
        <v>0</v>
      </c>
      <c r="L134" s="189"/>
      <c r="M134" s="194"/>
      <c r="N134" s="195"/>
      <c r="O134" s="195"/>
      <c r="P134" s="196">
        <f>SUM(P135:P139)</f>
        <v>0</v>
      </c>
      <c r="Q134" s="195"/>
      <c r="R134" s="196">
        <f>SUM(R135:R139)</f>
        <v>10.98048</v>
      </c>
      <c r="S134" s="195"/>
      <c r="T134" s="197">
        <f>SUM(T135:T139)</f>
        <v>0</v>
      </c>
      <c r="AR134" s="190" t="s">
        <v>79</v>
      </c>
      <c r="AT134" s="198" t="s">
        <v>70</v>
      </c>
      <c r="AU134" s="198" t="s">
        <v>79</v>
      </c>
      <c r="AY134" s="190" t="s">
        <v>141</v>
      </c>
      <c r="BK134" s="199">
        <f>SUM(BK135:BK139)</f>
        <v>0</v>
      </c>
    </row>
    <row r="135" s="1" customFormat="1" ht="16.5" customHeight="1">
      <c r="B135" s="202"/>
      <c r="C135" s="203" t="s">
        <v>224</v>
      </c>
      <c r="D135" s="203" t="s">
        <v>144</v>
      </c>
      <c r="E135" s="204" t="s">
        <v>1217</v>
      </c>
      <c r="F135" s="205" t="s">
        <v>1218</v>
      </c>
      <c r="G135" s="206" t="s">
        <v>147</v>
      </c>
      <c r="H135" s="207">
        <v>12</v>
      </c>
      <c r="I135" s="208"/>
      <c r="J135" s="209">
        <f>ROUND(I135*H135,2)</f>
        <v>0</v>
      </c>
      <c r="K135" s="205" t="s">
        <v>148</v>
      </c>
      <c r="L135" s="47"/>
      <c r="M135" s="210" t="s">
        <v>5</v>
      </c>
      <c r="N135" s="211" t="s">
        <v>42</v>
      </c>
      <c r="O135" s="48"/>
      <c r="P135" s="212">
        <f>O135*H135</f>
        <v>0</v>
      </c>
      <c r="Q135" s="212">
        <v>0.38624999999999998</v>
      </c>
      <c r="R135" s="212">
        <f>Q135*H135</f>
        <v>4.6349999999999998</v>
      </c>
      <c r="S135" s="212">
        <v>0</v>
      </c>
      <c r="T135" s="213">
        <f>S135*H135</f>
        <v>0</v>
      </c>
      <c r="AR135" s="25" t="s">
        <v>149</v>
      </c>
      <c r="AT135" s="25" t="s">
        <v>144</v>
      </c>
      <c r="AU135" s="25" t="s">
        <v>81</v>
      </c>
      <c r="AY135" s="25" t="s">
        <v>141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5" t="s">
        <v>79</v>
      </c>
      <c r="BK135" s="214">
        <f>ROUND(I135*H135,2)</f>
        <v>0</v>
      </c>
      <c r="BL135" s="25" t="s">
        <v>149</v>
      </c>
      <c r="BM135" s="25" t="s">
        <v>1219</v>
      </c>
    </row>
    <row r="136" s="1" customFormat="1" ht="25.5" customHeight="1">
      <c r="B136" s="202"/>
      <c r="C136" s="203" t="s">
        <v>228</v>
      </c>
      <c r="D136" s="203" t="s">
        <v>144</v>
      </c>
      <c r="E136" s="204" t="s">
        <v>1220</v>
      </c>
      <c r="F136" s="205" t="s">
        <v>1221</v>
      </c>
      <c r="G136" s="206" t="s">
        <v>147</v>
      </c>
      <c r="H136" s="207">
        <v>12</v>
      </c>
      <c r="I136" s="208"/>
      <c r="J136" s="209">
        <f>ROUND(I136*H136,2)</f>
        <v>0</v>
      </c>
      <c r="K136" s="205" t="s">
        <v>148</v>
      </c>
      <c r="L136" s="47"/>
      <c r="M136" s="210" t="s">
        <v>5</v>
      </c>
      <c r="N136" s="211" t="s">
        <v>42</v>
      </c>
      <c r="O136" s="48"/>
      <c r="P136" s="212">
        <f>O136*H136</f>
        <v>0</v>
      </c>
      <c r="Q136" s="212">
        <v>0.26375999999999999</v>
      </c>
      <c r="R136" s="212">
        <f>Q136*H136</f>
        <v>3.1651199999999999</v>
      </c>
      <c r="S136" s="212">
        <v>0</v>
      </c>
      <c r="T136" s="213">
        <f>S136*H136</f>
        <v>0</v>
      </c>
      <c r="AR136" s="25" t="s">
        <v>149</v>
      </c>
      <c r="AT136" s="25" t="s">
        <v>144</v>
      </c>
      <c r="AU136" s="25" t="s">
        <v>81</v>
      </c>
      <c r="AY136" s="25" t="s">
        <v>141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5" t="s">
        <v>79</v>
      </c>
      <c r="BK136" s="214">
        <f>ROUND(I136*H136,2)</f>
        <v>0</v>
      </c>
      <c r="BL136" s="25" t="s">
        <v>149</v>
      </c>
      <c r="BM136" s="25" t="s">
        <v>1222</v>
      </c>
    </row>
    <row r="137" s="1" customFormat="1" ht="16.5" customHeight="1">
      <c r="B137" s="202"/>
      <c r="C137" s="203" t="s">
        <v>233</v>
      </c>
      <c r="D137" s="203" t="s">
        <v>144</v>
      </c>
      <c r="E137" s="204" t="s">
        <v>1223</v>
      </c>
      <c r="F137" s="205" t="s">
        <v>1224</v>
      </c>
      <c r="G137" s="206" t="s">
        <v>147</v>
      </c>
      <c r="H137" s="207">
        <v>12</v>
      </c>
      <c r="I137" s="208"/>
      <c r="J137" s="209">
        <f>ROUND(I137*H137,2)</f>
        <v>0</v>
      </c>
      <c r="K137" s="205" t="s">
        <v>148</v>
      </c>
      <c r="L137" s="47"/>
      <c r="M137" s="210" t="s">
        <v>5</v>
      </c>
      <c r="N137" s="211" t="s">
        <v>42</v>
      </c>
      <c r="O137" s="48"/>
      <c r="P137" s="212">
        <f>O137*H137</f>
        <v>0</v>
      </c>
      <c r="Q137" s="212">
        <v>0.0057099999999999998</v>
      </c>
      <c r="R137" s="212">
        <f>Q137*H137</f>
        <v>0.068519999999999998</v>
      </c>
      <c r="S137" s="212">
        <v>0</v>
      </c>
      <c r="T137" s="213">
        <f>S137*H137</f>
        <v>0</v>
      </c>
      <c r="AR137" s="25" t="s">
        <v>149</v>
      </c>
      <c r="AT137" s="25" t="s">
        <v>144</v>
      </c>
      <c r="AU137" s="25" t="s">
        <v>81</v>
      </c>
      <c r="AY137" s="25" t="s">
        <v>141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5" t="s">
        <v>79</v>
      </c>
      <c r="BK137" s="214">
        <f>ROUND(I137*H137,2)</f>
        <v>0</v>
      </c>
      <c r="BL137" s="25" t="s">
        <v>149</v>
      </c>
      <c r="BM137" s="25" t="s">
        <v>1225</v>
      </c>
    </row>
    <row r="138" s="1" customFormat="1" ht="25.5" customHeight="1">
      <c r="B138" s="202"/>
      <c r="C138" s="203" t="s">
        <v>10</v>
      </c>
      <c r="D138" s="203" t="s">
        <v>144</v>
      </c>
      <c r="E138" s="204" t="s">
        <v>1226</v>
      </c>
      <c r="F138" s="205" t="s">
        <v>1227</v>
      </c>
      <c r="G138" s="206" t="s">
        <v>147</v>
      </c>
      <c r="H138" s="207">
        <v>12</v>
      </c>
      <c r="I138" s="208"/>
      <c r="J138" s="209">
        <f>ROUND(I138*H138,2)</f>
        <v>0</v>
      </c>
      <c r="K138" s="205" t="s">
        <v>148</v>
      </c>
      <c r="L138" s="47"/>
      <c r="M138" s="210" t="s">
        <v>5</v>
      </c>
      <c r="N138" s="211" t="s">
        <v>42</v>
      </c>
      <c r="O138" s="48"/>
      <c r="P138" s="212">
        <f>O138*H138</f>
        <v>0</v>
      </c>
      <c r="Q138" s="212">
        <v>0.12966</v>
      </c>
      <c r="R138" s="212">
        <f>Q138*H138</f>
        <v>1.55592</v>
      </c>
      <c r="S138" s="212">
        <v>0</v>
      </c>
      <c r="T138" s="213">
        <f>S138*H138</f>
        <v>0</v>
      </c>
      <c r="AR138" s="25" t="s">
        <v>149</v>
      </c>
      <c r="AT138" s="25" t="s">
        <v>144</v>
      </c>
      <c r="AU138" s="25" t="s">
        <v>81</v>
      </c>
      <c r="AY138" s="25" t="s">
        <v>141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5" t="s">
        <v>79</v>
      </c>
      <c r="BK138" s="214">
        <f>ROUND(I138*H138,2)</f>
        <v>0</v>
      </c>
      <c r="BL138" s="25" t="s">
        <v>149</v>
      </c>
      <c r="BM138" s="25" t="s">
        <v>1228</v>
      </c>
    </row>
    <row r="139" s="1" customFormat="1" ht="25.5" customHeight="1">
      <c r="B139" s="202"/>
      <c r="C139" s="203" t="s">
        <v>242</v>
      </c>
      <c r="D139" s="203" t="s">
        <v>144</v>
      </c>
      <c r="E139" s="204" t="s">
        <v>1229</v>
      </c>
      <c r="F139" s="205" t="s">
        <v>1230</v>
      </c>
      <c r="G139" s="206" t="s">
        <v>147</v>
      </c>
      <c r="H139" s="207">
        <v>12</v>
      </c>
      <c r="I139" s="208"/>
      <c r="J139" s="209">
        <f>ROUND(I139*H139,2)</f>
        <v>0</v>
      </c>
      <c r="K139" s="205" t="s">
        <v>148</v>
      </c>
      <c r="L139" s="47"/>
      <c r="M139" s="210" t="s">
        <v>5</v>
      </c>
      <c r="N139" s="211" t="s">
        <v>42</v>
      </c>
      <c r="O139" s="48"/>
      <c r="P139" s="212">
        <f>O139*H139</f>
        <v>0</v>
      </c>
      <c r="Q139" s="212">
        <v>0.12966</v>
      </c>
      <c r="R139" s="212">
        <f>Q139*H139</f>
        <v>1.55592</v>
      </c>
      <c r="S139" s="212">
        <v>0</v>
      </c>
      <c r="T139" s="213">
        <f>S139*H139</f>
        <v>0</v>
      </c>
      <c r="AR139" s="25" t="s">
        <v>149</v>
      </c>
      <c r="AT139" s="25" t="s">
        <v>144</v>
      </c>
      <c r="AU139" s="25" t="s">
        <v>81</v>
      </c>
      <c r="AY139" s="25" t="s">
        <v>141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5" t="s">
        <v>79</v>
      </c>
      <c r="BK139" s="214">
        <f>ROUND(I139*H139,2)</f>
        <v>0</v>
      </c>
      <c r="BL139" s="25" t="s">
        <v>149</v>
      </c>
      <c r="BM139" s="25" t="s">
        <v>1231</v>
      </c>
    </row>
    <row r="140" s="10" customFormat="1" ht="29.88" customHeight="1">
      <c r="B140" s="189"/>
      <c r="D140" s="190" t="s">
        <v>70</v>
      </c>
      <c r="E140" s="200" t="s">
        <v>174</v>
      </c>
      <c r="F140" s="200" t="s">
        <v>1232</v>
      </c>
      <c r="I140" s="192"/>
      <c r="J140" s="201">
        <f>BK140</f>
        <v>0</v>
      </c>
      <c r="L140" s="189"/>
      <c r="M140" s="194"/>
      <c r="N140" s="195"/>
      <c r="O140" s="195"/>
      <c r="P140" s="196">
        <f>SUM(P141:P166)</f>
        <v>0</v>
      </c>
      <c r="Q140" s="195"/>
      <c r="R140" s="196">
        <f>SUM(R141:R166)</f>
        <v>123.27749019999997</v>
      </c>
      <c r="S140" s="195"/>
      <c r="T140" s="197">
        <f>SUM(T141:T166)</f>
        <v>0</v>
      </c>
      <c r="AR140" s="190" t="s">
        <v>79</v>
      </c>
      <c r="AT140" s="198" t="s">
        <v>70</v>
      </c>
      <c r="AU140" s="198" t="s">
        <v>79</v>
      </c>
      <c r="AY140" s="190" t="s">
        <v>141</v>
      </c>
      <c r="BK140" s="199">
        <f>SUM(BK141:BK166)</f>
        <v>0</v>
      </c>
    </row>
    <row r="141" s="1" customFormat="1" ht="25.5" customHeight="1">
      <c r="B141" s="202"/>
      <c r="C141" s="203" t="s">
        <v>247</v>
      </c>
      <c r="D141" s="203" t="s">
        <v>144</v>
      </c>
      <c r="E141" s="204" t="s">
        <v>1233</v>
      </c>
      <c r="F141" s="205" t="s">
        <v>1234</v>
      </c>
      <c r="G141" s="206" t="s">
        <v>168</v>
      </c>
      <c r="H141" s="207">
        <v>211</v>
      </c>
      <c r="I141" s="208"/>
      <c r="J141" s="209">
        <f>ROUND(I141*H141,2)</f>
        <v>0</v>
      </c>
      <c r="K141" s="205" t="s">
        <v>148</v>
      </c>
      <c r="L141" s="47"/>
      <c r="M141" s="210" t="s">
        <v>5</v>
      </c>
      <c r="N141" s="211" t="s">
        <v>42</v>
      </c>
      <c r="O141" s="48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AR141" s="25" t="s">
        <v>149</v>
      </c>
      <c r="AT141" s="25" t="s">
        <v>144</v>
      </c>
      <c r="AU141" s="25" t="s">
        <v>81</v>
      </c>
      <c r="AY141" s="25" t="s">
        <v>141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5" t="s">
        <v>79</v>
      </c>
      <c r="BK141" s="214">
        <f>ROUND(I141*H141,2)</f>
        <v>0</v>
      </c>
      <c r="BL141" s="25" t="s">
        <v>149</v>
      </c>
      <c r="BM141" s="25" t="s">
        <v>1235</v>
      </c>
    </row>
    <row r="142" s="1" customFormat="1" ht="16.5" customHeight="1">
      <c r="B142" s="202"/>
      <c r="C142" s="232" t="s">
        <v>252</v>
      </c>
      <c r="D142" s="232" t="s">
        <v>311</v>
      </c>
      <c r="E142" s="233" t="s">
        <v>1236</v>
      </c>
      <c r="F142" s="234" t="s">
        <v>1237</v>
      </c>
      <c r="G142" s="235" t="s">
        <v>168</v>
      </c>
      <c r="H142" s="236">
        <v>211</v>
      </c>
      <c r="I142" s="237"/>
      <c r="J142" s="238">
        <f>ROUND(I142*H142,2)</f>
        <v>0</v>
      </c>
      <c r="K142" s="234" t="s">
        <v>148</v>
      </c>
      <c r="L142" s="239"/>
      <c r="M142" s="240" t="s">
        <v>5</v>
      </c>
      <c r="N142" s="241" t="s">
        <v>42</v>
      </c>
      <c r="O142" s="48"/>
      <c r="P142" s="212">
        <f>O142*H142</f>
        <v>0</v>
      </c>
      <c r="Q142" s="212">
        <v>0.00042999999999999999</v>
      </c>
      <c r="R142" s="212">
        <f>Q142*H142</f>
        <v>0.090729999999999991</v>
      </c>
      <c r="S142" s="212">
        <v>0</v>
      </c>
      <c r="T142" s="213">
        <f>S142*H142</f>
        <v>0</v>
      </c>
      <c r="AR142" s="25" t="s">
        <v>174</v>
      </c>
      <c r="AT142" s="25" t="s">
        <v>311</v>
      </c>
      <c r="AU142" s="25" t="s">
        <v>81</v>
      </c>
      <c r="AY142" s="25" t="s">
        <v>141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5" t="s">
        <v>79</v>
      </c>
      <c r="BK142" s="214">
        <f>ROUND(I142*H142,2)</f>
        <v>0</v>
      </c>
      <c r="BL142" s="25" t="s">
        <v>149</v>
      </c>
      <c r="BM142" s="25" t="s">
        <v>1238</v>
      </c>
    </row>
    <row r="143" s="1" customFormat="1" ht="16.5" customHeight="1">
      <c r="B143" s="202"/>
      <c r="C143" s="203" t="s">
        <v>257</v>
      </c>
      <c r="D143" s="203" t="s">
        <v>144</v>
      </c>
      <c r="E143" s="204" t="s">
        <v>1239</v>
      </c>
      <c r="F143" s="205" t="s">
        <v>1240</v>
      </c>
      <c r="G143" s="206" t="s">
        <v>571</v>
      </c>
      <c r="H143" s="207">
        <v>1</v>
      </c>
      <c r="I143" s="208"/>
      <c r="J143" s="209">
        <f>ROUND(I143*H143,2)</f>
        <v>0</v>
      </c>
      <c r="K143" s="205" t="s">
        <v>148</v>
      </c>
      <c r="L143" s="47"/>
      <c r="M143" s="210" t="s">
        <v>5</v>
      </c>
      <c r="N143" s="211" t="s">
        <v>42</v>
      </c>
      <c r="O143" s="48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5" t="s">
        <v>149</v>
      </c>
      <c r="AT143" s="25" t="s">
        <v>144</v>
      </c>
      <c r="AU143" s="25" t="s">
        <v>81</v>
      </c>
      <c r="AY143" s="25" t="s">
        <v>141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5" t="s">
        <v>79</v>
      </c>
      <c r="BK143" s="214">
        <f>ROUND(I143*H143,2)</f>
        <v>0</v>
      </c>
      <c r="BL143" s="25" t="s">
        <v>149</v>
      </c>
      <c r="BM143" s="25" t="s">
        <v>1241</v>
      </c>
    </row>
    <row r="144" s="1" customFormat="1" ht="25.5" customHeight="1">
      <c r="B144" s="202"/>
      <c r="C144" s="232" t="s">
        <v>261</v>
      </c>
      <c r="D144" s="232" t="s">
        <v>311</v>
      </c>
      <c r="E144" s="233" t="s">
        <v>1242</v>
      </c>
      <c r="F144" s="234" t="s">
        <v>1243</v>
      </c>
      <c r="G144" s="235" t="s">
        <v>571</v>
      </c>
      <c r="H144" s="236">
        <v>1</v>
      </c>
      <c r="I144" s="237"/>
      <c r="J144" s="238">
        <f>ROUND(I144*H144,2)</f>
        <v>0</v>
      </c>
      <c r="K144" s="234" t="s">
        <v>148</v>
      </c>
      <c r="L144" s="239"/>
      <c r="M144" s="240" t="s">
        <v>5</v>
      </c>
      <c r="N144" s="241" t="s">
        <v>42</v>
      </c>
      <c r="O144" s="48"/>
      <c r="P144" s="212">
        <f>O144*H144</f>
        <v>0</v>
      </c>
      <c r="Q144" s="212">
        <v>0.0020999999999999999</v>
      </c>
      <c r="R144" s="212">
        <f>Q144*H144</f>
        <v>0.0020999999999999999</v>
      </c>
      <c r="S144" s="212">
        <v>0</v>
      </c>
      <c r="T144" s="213">
        <f>S144*H144</f>
        <v>0</v>
      </c>
      <c r="AR144" s="25" t="s">
        <v>174</v>
      </c>
      <c r="AT144" s="25" t="s">
        <v>311</v>
      </c>
      <c r="AU144" s="25" t="s">
        <v>81</v>
      </c>
      <c r="AY144" s="25" t="s">
        <v>141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5" t="s">
        <v>79</v>
      </c>
      <c r="BK144" s="214">
        <f>ROUND(I144*H144,2)</f>
        <v>0</v>
      </c>
      <c r="BL144" s="25" t="s">
        <v>149</v>
      </c>
      <c r="BM144" s="25" t="s">
        <v>1244</v>
      </c>
    </row>
    <row r="145" s="1" customFormat="1" ht="16.5" customHeight="1">
      <c r="B145" s="202"/>
      <c r="C145" s="203" t="s">
        <v>266</v>
      </c>
      <c r="D145" s="203" t="s">
        <v>144</v>
      </c>
      <c r="E145" s="204" t="s">
        <v>1245</v>
      </c>
      <c r="F145" s="205" t="s">
        <v>1246</v>
      </c>
      <c r="G145" s="206" t="s">
        <v>177</v>
      </c>
      <c r="H145" s="207">
        <v>13.26</v>
      </c>
      <c r="I145" s="208"/>
      <c r="J145" s="209">
        <f>ROUND(I145*H145,2)</f>
        <v>0</v>
      </c>
      <c r="K145" s="205" t="s">
        <v>148</v>
      </c>
      <c r="L145" s="47"/>
      <c r="M145" s="210" t="s">
        <v>5</v>
      </c>
      <c r="N145" s="211" t="s">
        <v>42</v>
      </c>
      <c r="O145" s="48"/>
      <c r="P145" s="212">
        <f>O145*H145</f>
        <v>0</v>
      </c>
      <c r="Q145" s="212">
        <v>1.8907700000000001</v>
      </c>
      <c r="R145" s="212">
        <f>Q145*H145</f>
        <v>25.071610200000002</v>
      </c>
      <c r="S145" s="212">
        <v>0</v>
      </c>
      <c r="T145" s="213">
        <f>S145*H145</f>
        <v>0</v>
      </c>
      <c r="AR145" s="25" t="s">
        <v>149</v>
      </c>
      <c r="AT145" s="25" t="s">
        <v>144</v>
      </c>
      <c r="AU145" s="25" t="s">
        <v>81</v>
      </c>
      <c r="AY145" s="25" t="s">
        <v>141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5" t="s">
        <v>79</v>
      </c>
      <c r="BK145" s="214">
        <f>ROUND(I145*H145,2)</f>
        <v>0</v>
      </c>
      <c r="BL145" s="25" t="s">
        <v>149</v>
      </c>
      <c r="BM145" s="25" t="s">
        <v>1247</v>
      </c>
    </row>
    <row r="146" s="11" customFormat="1">
      <c r="B146" s="215"/>
      <c r="D146" s="216" t="s">
        <v>179</v>
      </c>
      <c r="E146" s="217" t="s">
        <v>5</v>
      </c>
      <c r="F146" s="218" t="s">
        <v>1248</v>
      </c>
      <c r="H146" s="219">
        <v>13.26</v>
      </c>
      <c r="I146" s="220"/>
      <c r="L146" s="215"/>
      <c r="M146" s="221"/>
      <c r="N146" s="222"/>
      <c r="O146" s="222"/>
      <c r="P146" s="222"/>
      <c r="Q146" s="222"/>
      <c r="R146" s="222"/>
      <c r="S146" s="222"/>
      <c r="T146" s="223"/>
      <c r="AT146" s="217" t="s">
        <v>179</v>
      </c>
      <c r="AU146" s="217" t="s">
        <v>81</v>
      </c>
      <c r="AV146" s="11" t="s">
        <v>81</v>
      </c>
      <c r="AW146" s="11" t="s">
        <v>35</v>
      </c>
      <c r="AX146" s="11" t="s">
        <v>79</v>
      </c>
      <c r="AY146" s="217" t="s">
        <v>141</v>
      </c>
    </row>
    <row r="147" s="1" customFormat="1" ht="16.5" customHeight="1">
      <c r="B147" s="202"/>
      <c r="C147" s="203" t="s">
        <v>272</v>
      </c>
      <c r="D147" s="203" t="s">
        <v>144</v>
      </c>
      <c r="E147" s="204" t="s">
        <v>1249</v>
      </c>
      <c r="F147" s="205" t="s">
        <v>1250</v>
      </c>
      <c r="G147" s="206" t="s">
        <v>177</v>
      </c>
      <c r="H147" s="207">
        <v>46.409999999999997</v>
      </c>
      <c r="I147" s="208"/>
      <c r="J147" s="209">
        <f>ROUND(I147*H147,2)</f>
        <v>0</v>
      </c>
      <c r="K147" s="205" t="s">
        <v>148</v>
      </c>
      <c r="L147" s="47"/>
      <c r="M147" s="210" t="s">
        <v>5</v>
      </c>
      <c r="N147" s="211" t="s">
        <v>42</v>
      </c>
      <c r="O147" s="48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5" t="s">
        <v>149</v>
      </c>
      <c r="AT147" s="25" t="s">
        <v>144</v>
      </c>
      <c r="AU147" s="25" t="s">
        <v>81</v>
      </c>
      <c r="AY147" s="25" t="s">
        <v>141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5" t="s">
        <v>79</v>
      </c>
      <c r="BK147" s="214">
        <f>ROUND(I147*H147,2)</f>
        <v>0</v>
      </c>
      <c r="BL147" s="25" t="s">
        <v>149</v>
      </c>
      <c r="BM147" s="25" t="s">
        <v>1251</v>
      </c>
    </row>
    <row r="148" s="11" customFormat="1">
      <c r="B148" s="215"/>
      <c r="D148" s="216" t="s">
        <v>179</v>
      </c>
      <c r="E148" s="217" t="s">
        <v>5</v>
      </c>
      <c r="F148" s="218" t="s">
        <v>1252</v>
      </c>
      <c r="H148" s="219">
        <v>46.409999999999997</v>
      </c>
      <c r="I148" s="220"/>
      <c r="L148" s="215"/>
      <c r="M148" s="221"/>
      <c r="N148" s="222"/>
      <c r="O148" s="222"/>
      <c r="P148" s="222"/>
      <c r="Q148" s="222"/>
      <c r="R148" s="222"/>
      <c r="S148" s="222"/>
      <c r="T148" s="223"/>
      <c r="AT148" s="217" t="s">
        <v>179</v>
      </c>
      <c r="AU148" s="217" t="s">
        <v>81</v>
      </c>
      <c r="AV148" s="11" t="s">
        <v>81</v>
      </c>
      <c r="AW148" s="11" t="s">
        <v>35</v>
      </c>
      <c r="AX148" s="11" t="s">
        <v>79</v>
      </c>
      <c r="AY148" s="217" t="s">
        <v>141</v>
      </c>
    </row>
    <row r="149" s="1" customFormat="1" ht="16.5" customHeight="1">
      <c r="B149" s="202"/>
      <c r="C149" s="232" t="s">
        <v>278</v>
      </c>
      <c r="D149" s="232" t="s">
        <v>311</v>
      </c>
      <c r="E149" s="233" t="s">
        <v>1253</v>
      </c>
      <c r="F149" s="234" t="s">
        <v>1254</v>
      </c>
      <c r="G149" s="235" t="s">
        <v>239</v>
      </c>
      <c r="H149" s="236">
        <v>92.819999999999993</v>
      </c>
      <c r="I149" s="237"/>
      <c r="J149" s="238">
        <f>ROUND(I149*H149,2)</f>
        <v>0</v>
      </c>
      <c r="K149" s="234" t="s">
        <v>148</v>
      </c>
      <c r="L149" s="239"/>
      <c r="M149" s="240" t="s">
        <v>5</v>
      </c>
      <c r="N149" s="241" t="s">
        <v>42</v>
      </c>
      <c r="O149" s="48"/>
      <c r="P149" s="212">
        <f>O149*H149</f>
        <v>0</v>
      </c>
      <c r="Q149" s="212">
        <v>1</v>
      </c>
      <c r="R149" s="212">
        <f>Q149*H149</f>
        <v>92.819999999999993</v>
      </c>
      <c r="S149" s="212">
        <v>0</v>
      </c>
      <c r="T149" s="213">
        <f>S149*H149</f>
        <v>0</v>
      </c>
      <c r="AR149" s="25" t="s">
        <v>174</v>
      </c>
      <c r="AT149" s="25" t="s">
        <v>311</v>
      </c>
      <c r="AU149" s="25" t="s">
        <v>81</v>
      </c>
      <c r="AY149" s="25" t="s">
        <v>141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5" t="s">
        <v>79</v>
      </c>
      <c r="BK149" s="214">
        <f>ROUND(I149*H149,2)</f>
        <v>0</v>
      </c>
      <c r="BL149" s="25" t="s">
        <v>149</v>
      </c>
      <c r="BM149" s="25" t="s">
        <v>1255</v>
      </c>
    </row>
    <row r="150" s="11" customFormat="1">
      <c r="B150" s="215"/>
      <c r="D150" s="216" t="s">
        <v>179</v>
      </c>
      <c r="E150" s="217" t="s">
        <v>5</v>
      </c>
      <c r="F150" s="218" t="s">
        <v>1256</v>
      </c>
      <c r="H150" s="219">
        <v>92.819999999999993</v>
      </c>
      <c r="I150" s="220"/>
      <c r="L150" s="215"/>
      <c r="M150" s="221"/>
      <c r="N150" s="222"/>
      <c r="O150" s="222"/>
      <c r="P150" s="222"/>
      <c r="Q150" s="222"/>
      <c r="R150" s="222"/>
      <c r="S150" s="222"/>
      <c r="T150" s="223"/>
      <c r="AT150" s="217" t="s">
        <v>179</v>
      </c>
      <c r="AU150" s="217" t="s">
        <v>81</v>
      </c>
      <c r="AV150" s="11" t="s">
        <v>81</v>
      </c>
      <c r="AW150" s="11" t="s">
        <v>35</v>
      </c>
      <c r="AX150" s="11" t="s">
        <v>79</v>
      </c>
      <c r="AY150" s="217" t="s">
        <v>141</v>
      </c>
    </row>
    <row r="151" s="1" customFormat="1" ht="16.5" customHeight="1">
      <c r="B151" s="202"/>
      <c r="C151" s="203" t="s">
        <v>284</v>
      </c>
      <c r="D151" s="203" t="s">
        <v>144</v>
      </c>
      <c r="E151" s="204" t="s">
        <v>1257</v>
      </c>
      <c r="F151" s="205" t="s">
        <v>1258</v>
      </c>
      <c r="G151" s="206" t="s">
        <v>168</v>
      </c>
      <c r="H151" s="207">
        <v>211</v>
      </c>
      <c r="I151" s="208"/>
      <c r="J151" s="209">
        <f>ROUND(I151*H151,2)</f>
        <v>0</v>
      </c>
      <c r="K151" s="205" t="s">
        <v>148</v>
      </c>
      <c r="L151" s="47"/>
      <c r="M151" s="210" t="s">
        <v>5</v>
      </c>
      <c r="N151" s="211" t="s">
        <v>42</v>
      </c>
      <c r="O151" s="48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5" t="s">
        <v>149</v>
      </c>
      <c r="AT151" s="25" t="s">
        <v>144</v>
      </c>
      <c r="AU151" s="25" t="s">
        <v>81</v>
      </c>
      <c r="AY151" s="25" t="s">
        <v>141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5" t="s">
        <v>79</v>
      </c>
      <c r="BK151" s="214">
        <f>ROUND(I151*H151,2)</f>
        <v>0</v>
      </c>
      <c r="BL151" s="25" t="s">
        <v>149</v>
      </c>
      <c r="BM151" s="25" t="s">
        <v>1259</v>
      </c>
    </row>
    <row r="152" s="1" customFormat="1" ht="16.5" customHeight="1">
      <c r="B152" s="202"/>
      <c r="C152" s="203" t="s">
        <v>288</v>
      </c>
      <c r="D152" s="203" t="s">
        <v>144</v>
      </c>
      <c r="E152" s="204" t="s">
        <v>1260</v>
      </c>
      <c r="F152" s="205" t="s">
        <v>1261</v>
      </c>
      <c r="G152" s="206" t="s">
        <v>168</v>
      </c>
      <c r="H152" s="207">
        <v>211</v>
      </c>
      <c r="I152" s="208"/>
      <c r="J152" s="209">
        <f>ROUND(I152*H152,2)</f>
        <v>0</v>
      </c>
      <c r="K152" s="205" t="s">
        <v>148</v>
      </c>
      <c r="L152" s="47"/>
      <c r="M152" s="210" t="s">
        <v>5</v>
      </c>
      <c r="N152" s="211" t="s">
        <v>42</v>
      </c>
      <c r="O152" s="48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25" t="s">
        <v>149</v>
      </c>
      <c r="AT152" s="25" t="s">
        <v>144</v>
      </c>
      <c r="AU152" s="25" t="s">
        <v>81</v>
      </c>
      <c r="AY152" s="25" t="s">
        <v>141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5" t="s">
        <v>79</v>
      </c>
      <c r="BK152" s="214">
        <f>ROUND(I152*H152,2)</f>
        <v>0</v>
      </c>
      <c r="BL152" s="25" t="s">
        <v>149</v>
      </c>
      <c r="BM152" s="25" t="s">
        <v>1262</v>
      </c>
    </row>
    <row r="153" s="1" customFormat="1" ht="16.5" customHeight="1">
      <c r="B153" s="202"/>
      <c r="C153" s="203" t="s">
        <v>292</v>
      </c>
      <c r="D153" s="203" t="s">
        <v>144</v>
      </c>
      <c r="E153" s="204" t="s">
        <v>1263</v>
      </c>
      <c r="F153" s="205" t="s">
        <v>1264</v>
      </c>
      <c r="G153" s="206" t="s">
        <v>571</v>
      </c>
      <c r="H153" s="207">
        <v>4</v>
      </c>
      <c r="I153" s="208"/>
      <c r="J153" s="209">
        <f>ROUND(I153*H153,2)</f>
        <v>0</v>
      </c>
      <c r="K153" s="205" t="s">
        <v>148</v>
      </c>
      <c r="L153" s="47"/>
      <c r="M153" s="210" t="s">
        <v>5</v>
      </c>
      <c r="N153" s="211" t="s">
        <v>42</v>
      </c>
      <c r="O153" s="48"/>
      <c r="P153" s="212">
        <f>O153*H153</f>
        <v>0</v>
      </c>
      <c r="Q153" s="212">
        <v>0.46009</v>
      </c>
      <c r="R153" s="212">
        <f>Q153*H153</f>
        <v>1.84036</v>
      </c>
      <c r="S153" s="212">
        <v>0</v>
      </c>
      <c r="T153" s="213">
        <f>S153*H153</f>
        <v>0</v>
      </c>
      <c r="AR153" s="25" t="s">
        <v>149</v>
      </c>
      <c r="AT153" s="25" t="s">
        <v>144</v>
      </c>
      <c r="AU153" s="25" t="s">
        <v>81</v>
      </c>
      <c r="AY153" s="25" t="s">
        <v>141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5" t="s">
        <v>79</v>
      </c>
      <c r="BK153" s="214">
        <f>ROUND(I153*H153,2)</f>
        <v>0</v>
      </c>
      <c r="BL153" s="25" t="s">
        <v>149</v>
      </c>
      <c r="BM153" s="25" t="s">
        <v>1265</v>
      </c>
    </row>
    <row r="154" s="1" customFormat="1" ht="16.5" customHeight="1">
      <c r="B154" s="202"/>
      <c r="C154" s="232" t="s">
        <v>296</v>
      </c>
      <c r="D154" s="232" t="s">
        <v>311</v>
      </c>
      <c r="E154" s="233" t="s">
        <v>1266</v>
      </c>
      <c r="F154" s="234" t="s">
        <v>1267</v>
      </c>
      <c r="G154" s="235" t="s">
        <v>571</v>
      </c>
      <c r="H154" s="236">
        <v>1</v>
      </c>
      <c r="I154" s="237"/>
      <c r="J154" s="238">
        <f>ROUND(I154*H154,2)</f>
        <v>0</v>
      </c>
      <c r="K154" s="234" t="s">
        <v>148</v>
      </c>
      <c r="L154" s="239"/>
      <c r="M154" s="240" t="s">
        <v>5</v>
      </c>
      <c r="N154" s="241" t="s">
        <v>42</v>
      </c>
      <c r="O154" s="48"/>
      <c r="P154" s="212">
        <f>O154*H154</f>
        <v>0</v>
      </c>
      <c r="Q154" s="212">
        <v>0.080000000000000002</v>
      </c>
      <c r="R154" s="212">
        <f>Q154*H154</f>
        <v>0.080000000000000002</v>
      </c>
      <c r="S154" s="212">
        <v>0</v>
      </c>
      <c r="T154" s="213">
        <f>S154*H154</f>
        <v>0</v>
      </c>
      <c r="AR154" s="25" t="s">
        <v>174</v>
      </c>
      <c r="AT154" s="25" t="s">
        <v>311</v>
      </c>
      <c r="AU154" s="25" t="s">
        <v>81</v>
      </c>
      <c r="AY154" s="25" t="s">
        <v>141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5" t="s">
        <v>79</v>
      </c>
      <c r="BK154" s="214">
        <f>ROUND(I154*H154,2)</f>
        <v>0</v>
      </c>
      <c r="BL154" s="25" t="s">
        <v>149</v>
      </c>
      <c r="BM154" s="25" t="s">
        <v>1268</v>
      </c>
    </row>
    <row r="155" s="1" customFormat="1" ht="16.5" customHeight="1">
      <c r="B155" s="202"/>
      <c r="C155" s="232" t="s">
        <v>300</v>
      </c>
      <c r="D155" s="232" t="s">
        <v>311</v>
      </c>
      <c r="E155" s="233" t="s">
        <v>1269</v>
      </c>
      <c r="F155" s="234" t="s">
        <v>1270</v>
      </c>
      <c r="G155" s="235" t="s">
        <v>571</v>
      </c>
      <c r="H155" s="236">
        <v>1</v>
      </c>
      <c r="I155" s="237"/>
      <c r="J155" s="238">
        <f>ROUND(I155*H155,2)</f>
        <v>0</v>
      </c>
      <c r="K155" s="234" t="s">
        <v>148</v>
      </c>
      <c r="L155" s="239"/>
      <c r="M155" s="240" t="s">
        <v>5</v>
      </c>
      <c r="N155" s="241" t="s">
        <v>42</v>
      </c>
      <c r="O155" s="48"/>
      <c r="P155" s="212">
        <f>O155*H155</f>
        <v>0</v>
      </c>
      <c r="Q155" s="212">
        <v>0.010999999999999999</v>
      </c>
      <c r="R155" s="212">
        <f>Q155*H155</f>
        <v>0.010999999999999999</v>
      </c>
      <c r="S155" s="212">
        <v>0</v>
      </c>
      <c r="T155" s="213">
        <f>S155*H155</f>
        <v>0</v>
      </c>
      <c r="AR155" s="25" t="s">
        <v>174</v>
      </c>
      <c r="AT155" s="25" t="s">
        <v>311</v>
      </c>
      <c r="AU155" s="25" t="s">
        <v>81</v>
      </c>
      <c r="AY155" s="25" t="s">
        <v>141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5" t="s">
        <v>79</v>
      </c>
      <c r="BK155" s="214">
        <f>ROUND(I155*H155,2)</f>
        <v>0</v>
      </c>
      <c r="BL155" s="25" t="s">
        <v>149</v>
      </c>
      <c r="BM155" s="25" t="s">
        <v>1271</v>
      </c>
    </row>
    <row r="156" s="1" customFormat="1" ht="16.5" customHeight="1">
      <c r="B156" s="202"/>
      <c r="C156" s="232" t="s">
        <v>305</v>
      </c>
      <c r="D156" s="232" t="s">
        <v>311</v>
      </c>
      <c r="E156" s="233" t="s">
        <v>1272</v>
      </c>
      <c r="F156" s="234" t="s">
        <v>1273</v>
      </c>
      <c r="G156" s="235" t="s">
        <v>571</v>
      </c>
      <c r="H156" s="236">
        <v>1</v>
      </c>
      <c r="I156" s="237"/>
      <c r="J156" s="238">
        <f>ROUND(I156*H156,2)</f>
        <v>0</v>
      </c>
      <c r="K156" s="234" t="s">
        <v>148</v>
      </c>
      <c r="L156" s="239"/>
      <c r="M156" s="240" t="s">
        <v>5</v>
      </c>
      <c r="N156" s="241" t="s">
        <v>42</v>
      </c>
      <c r="O156" s="48"/>
      <c r="P156" s="212">
        <f>O156*H156</f>
        <v>0</v>
      </c>
      <c r="Q156" s="212">
        <v>0.00069999999999999999</v>
      </c>
      <c r="R156" s="212">
        <f>Q156*H156</f>
        <v>0.00069999999999999999</v>
      </c>
      <c r="S156" s="212">
        <v>0</v>
      </c>
      <c r="T156" s="213">
        <f>S156*H156</f>
        <v>0</v>
      </c>
      <c r="AR156" s="25" t="s">
        <v>174</v>
      </c>
      <c r="AT156" s="25" t="s">
        <v>311</v>
      </c>
      <c r="AU156" s="25" t="s">
        <v>81</v>
      </c>
      <c r="AY156" s="25" t="s">
        <v>141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5" t="s">
        <v>79</v>
      </c>
      <c r="BK156" s="214">
        <f>ROUND(I156*H156,2)</f>
        <v>0</v>
      </c>
      <c r="BL156" s="25" t="s">
        <v>149</v>
      </c>
      <c r="BM156" s="25" t="s">
        <v>1274</v>
      </c>
    </row>
    <row r="157" s="1" customFormat="1" ht="16.5" customHeight="1">
      <c r="B157" s="202"/>
      <c r="C157" s="203" t="s">
        <v>310</v>
      </c>
      <c r="D157" s="203" t="s">
        <v>144</v>
      </c>
      <c r="E157" s="204" t="s">
        <v>1275</v>
      </c>
      <c r="F157" s="205" t="s">
        <v>1276</v>
      </c>
      <c r="G157" s="206" t="s">
        <v>571</v>
      </c>
      <c r="H157" s="207">
        <v>5</v>
      </c>
      <c r="I157" s="208"/>
      <c r="J157" s="209">
        <f>ROUND(I157*H157,2)</f>
        <v>0</v>
      </c>
      <c r="K157" s="205" t="s">
        <v>5</v>
      </c>
      <c r="L157" s="47"/>
      <c r="M157" s="210" t="s">
        <v>5</v>
      </c>
      <c r="N157" s="211" t="s">
        <v>42</v>
      </c>
      <c r="O157" s="48"/>
      <c r="P157" s="212">
        <f>O157*H157</f>
        <v>0</v>
      </c>
      <c r="Q157" s="212">
        <v>0.040050000000000002</v>
      </c>
      <c r="R157" s="212">
        <f>Q157*H157</f>
        <v>0.20025000000000001</v>
      </c>
      <c r="S157" s="212">
        <v>0</v>
      </c>
      <c r="T157" s="213">
        <f>S157*H157</f>
        <v>0</v>
      </c>
      <c r="AR157" s="25" t="s">
        <v>149</v>
      </c>
      <c r="AT157" s="25" t="s">
        <v>144</v>
      </c>
      <c r="AU157" s="25" t="s">
        <v>81</v>
      </c>
      <c r="AY157" s="25" t="s">
        <v>141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5" t="s">
        <v>79</v>
      </c>
      <c r="BK157" s="214">
        <f>ROUND(I157*H157,2)</f>
        <v>0</v>
      </c>
      <c r="BL157" s="25" t="s">
        <v>149</v>
      </c>
      <c r="BM157" s="25" t="s">
        <v>1277</v>
      </c>
    </row>
    <row r="158" s="1" customFormat="1" ht="25.5" customHeight="1">
      <c r="B158" s="202"/>
      <c r="C158" s="203" t="s">
        <v>319</v>
      </c>
      <c r="D158" s="203" t="s">
        <v>144</v>
      </c>
      <c r="E158" s="204" t="s">
        <v>1278</v>
      </c>
      <c r="F158" s="205" t="s">
        <v>1279</v>
      </c>
      <c r="G158" s="206" t="s">
        <v>571</v>
      </c>
      <c r="H158" s="207">
        <v>5</v>
      </c>
      <c r="I158" s="208"/>
      <c r="J158" s="209">
        <f>ROUND(I158*H158,2)</f>
        <v>0</v>
      </c>
      <c r="K158" s="205" t="s">
        <v>148</v>
      </c>
      <c r="L158" s="47"/>
      <c r="M158" s="210" t="s">
        <v>5</v>
      </c>
      <c r="N158" s="211" t="s">
        <v>42</v>
      </c>
      <c r="O158" s="48"/>
      <c r="P158" s="212">
        <f>O158*H158</f>
        <v>0</v>
      </c>
      <c r="Q158" s="212">
        <v>0.0059800000000000001</v>
      </c>
      <c r="R158" s="212">
        <f>Q158*H158</f>
        <v>0.029899999999999999</v>
      </c>
      <c r="S158" s="212">
        <v>0</v>
      </c>
      <c r="T158" s="213">
        <f>S158*H158</f>
        <v>0</v>
      </c>
      <c r="AR158" s="25" t="s">
        <v>149</v>
      </c>
      <c r="AT158" s="25" t="s">
        <v>144</v>
      </c>
      <c r="AU158" s="25" t="s">
        <v>81</v>
      </c>
      <c r="AY158" s="25" t="s">
        <v>141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5" t="s">
        <v>79</v>
      </c>
      <c r="BK158" s="214">
        <f>ROUND(I158*H158,2)</f>
        <v>0</v>
      </c>
      <c r="BL158" s="25" t="s">
        <v>149</v>
      </c>
      <c r="BM158" s="25" t="s">
        <v>1280</v>
      </c>
    </row>
    <row r="159" s="1" customFormat="1" ht="25.5" customHeight="1">
      <c r="B159" s="202"/>
      <c r="C159" s="203" t="s">
        <v>323</v>
      </c>
      <c r="D159" s="203" t="s">
        <v>144</v>
      </c>
      <c r="E159" s="204" t="s">
        <v>1281</v>
      </c>
      <c r="F159" s="205" t="s">
        <v>1282</v>
      </c>
      <c r="G159" s="206" t="s">
        <v>571</v>
      </c>
      <c r="H159" s="207">
        <v>5</v>
      </c>
      <c r="I159" s="208"/>
      <c r="J159" s="209">
        <f>ROUND(I159*H159,2)</f>
        <v>0</v>
      </c>
      <c r="K159" s="205" t="s">
        <v>148</v>
      </c>
      <c r="L159" s="47"/>
      <c r="M159" s="210" t="s">
        <v>5</v>
      </c>
      <c r="N159" s="211" t="s">
        <v>42</v>
      </c>
      <c r="O159" s="48"/>
      <c r="P159" s="212">
        <f>O159*H159</f>
        <v>0</v>
      </c>
      <c r="Q159" s="212">
        <v>0.0101</v>
      </c>
      <c r="R159" s="212">
        <f>Q159*H159</f>
        <v>0.050499999999999996</v>
      </c>
      <c r="S159" s="212">
        <v>0</v>
      </c>
      <c r="T159" s="213">
        <f>S159*H159</f>
        <v>0</v>
      </c>
      <c r="AR159" s="25" t="s">
        <v>149</v>
      </c>
      <c r="AT159" s="25" t="s">
        <v>144</v>
      </c>
      <c r="AU159" s="25" t="s">
        <v>81</v>
      </c>
      <c r="AY159" s="25" t="s">
        <v>141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5" t="s">
        <v>79</v>
      </c>
      <c r="BK159" s="214">
        <f>ROUND(I159*H159,2)</f>
        <v>0</v>
      </c>
      <c r="BL159" s="25" t="s">
        <v>149</v>
      </c>
      <c r="BM159" s="25" t="s">
        <v>1283</v>
      </c>
    </row>
    <row r="160" s="1" customFormat="1" ht="25.5" customHeight="1">
      <c r="B160" s="202"/>
      <c r="C160" s="203" t="s">
        <v>327</v>
      </c>
      <c r="D160" s="203" t="s">
        <v>144</v>
      </c>
      <c r="E160" s="204" t="s">
        <v>1284</v>
      </c>
      <c r="F160" s="205" t="s">
        <v>1285</v>
      </c>
      <c r="G160" s="206" t="s">
        <v>571</v>
      </c>
      <c r="H160" s="207">
        <v>1</v>
      </c>
      <c r="I160" s="208"/>
      <c r="J160" s="209">
        <f>ROUND(I160*H160,2)</f>
        <v>0</v>
      </c>
      <c r="K160" s="205" t="s">
        <v>148</v>
      </c>
      <c r="L160" s="47"/>
      <c r="M160" s="210" t="s">
        <v>5</v>
      </c>
      <c r="N160" s="211" t="s">
        <v>42</v>
      </c>
      <c r="O160" s="48"/>
      <c r="P160" s="212">
        <f>O160*H160</f>
        <v>0</v>
      </c>
      <c r="Q160" s="212">
        <v>0.36191000000000001</v>
      </c>
      <c r="R160" s="212">
        <f>Q160*H160</f>
        <v>0.36191000000000001</v>
      </c>
      <c r="S160" s="212">
        <v>0</v>
      </c>
      <c r="T160" s="213">
        <f>S160*H160</f>
        <v>0</v>
      </c>
      <c r="AR160" s="25" t="s">
        <v>149</v>
      </c>
      <c r="AT160" s="25" t="s">
        <v>144</v>
      </c>
      <c r="AU160" s="25" t="s">
        <v>81</v>
      </c>
      <c r="AY160" s="25" t="s">
        <v>141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5" t="s">
        <v>79</v>
      </c>
      <c r="BK160" s="214">
        <f>ROUND(I160*H160,2)</f>
        <v>0</v>
      </c>
      <c r="BL160" s="25" t="s">
        <v>149</v>
      </c>
      <c r="BM160" s="25" t="s">
        <v>1286</v>
      </c>
    </row>
    <row r="161" s="1" customFormat="1" ht="16.5" customHeight="1">
      <c r="B161" s="202"/>
      <c r="C161" s="203" t="s">
        <v>332</v>
      </c>
      <c r="D161" s="203" t="s">
        <v>144</v>
      </c>
      <c r="E161" s="204" t="s">
        <v>1287</v>
      </c>
      <c r="F161" s="205" t="s">
        <v>1288</v>
      </c>
      <c r="G161" s="206" t="s">
        <v>571</v>
      </c>
      <c r="H161" s="207">
        <v>5</v>
      </c>
      <c r="I161" s="208"/>
      <c r="J161" s="209">
        <f>ROUND(I161*H161,2)</f>
        <v>0</v>
      </c>
      <c r="K161" s="205" t="s">
        <v>5</v>
      </c>
      <c r="L161" s="47"/>
      <c r="M161" s="210" t="s">
        <v>5</v>
      </c>
      <c r="N161" s="211" t="s">
        <v>42</v>
      </c>
      <c r="O161" s="48"/>
      <c r="P161" s="212">
        <f>O161*H161</f>
        <v>0</v>
      </c>
      <c r="Q161" s="212">
        <v>0.16174</v>
      </c>
      <c r="R161" s="212">
        <f>Q161*H161</f>
        <v>0.80869999999999997</v>
      </c>
      <c r="S161" s="212">
        <v>0</v>
      </c>
      <c r="T161" s="213">
        <f>S161*H161</f>
        <v>0</v>
      </c>
      <c r="AR161" s="25" t="s">
        <v>149</v>
      </c>
      <c r="AT161" s="25" t="s">
        <v>144</v>
      </c>
      <c r="AU161" s="25" t="s">
        <v>81</v>
      </c>
      <c r="AY161" s="25" t="s">
        <v>141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5" t="s">
        <v>79</v>
      </c>
      <c r="BK161" s="214">
        <f>ROUND(I161*H161,2)</f>
        <v>0</v>
      </c>
      <c r="BL161" s="25" t="s">
        <v>149</v>
      </c>
      <c r="BM161" s="25" t="s">
        <v>1289</v>
      </c>
    </row>
    <row r="162" s="1" customFormat="1" ht="25.5" customHeight="1">
      <c r="B162" s="202"/>
      <c r="C162" s="203" t="s">
        <v>337</v>
      </c>
      <c r="D162" s="203" t="s">
        <v>144</v>
      </c>
      <c r="E162" s="204" t="s">
        <v>1290</v>
      </c>
      <c r="F162" s="205" t="s">
        <v>1291</v>
      </c>
      <c r="G162" s="206" t="s">
        <v>571</v>
      </c>
      <c r="H162" s="207">
        <v>5</v>
      </c>
      <c r="I162" s="208"/>
      <c r="J162" s="209">
        <f>ROUND(I162*H162,2)</f>
        <v>0</v>
      </c>
      <c r="K162" s="205" t="s">
        <v>148</v>
      </c>
      <c r="L162" s="47"/>
      <c r="M162" s="210" t="s">
        <v>5</v>
      </c>
      <c r="N162" s="211" t="s">
        <v>42</v>
      </c>
      <c r="O162" s="48"/>
      <c r="P162" s="212">
        <f>O162*H162</f>
        <v>0</v>
      </c>
      <c r="Q162" s="212">
        <v>0.072910000000000003</v>
      </c>
      <c r="R162" s="212">
        <f>Q162*H162</f>
        <v>0.36455000000000004</v>
      </c>
      <c r="S162" s="212">
        <v>0</v>
      </c>
      <c r="T162" s="213">
        <f>S162*H162</f>
        <v>0</v>
      </c>
      <c r="AR162" s="25" t="s">
        <v>149</v>
      </c>
      <c r="AT162" s="25" t="s">
        <v>144</v>
      </c>
      <c r="AU162" s="25" t="s">
        <v>81</v>
      </c>
      <c r="AY162" s="25" t="s">
        <v>141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5" t="s">
        <v>79</v>
      </c>
      <c r="BK162" s="214">
        <f>ROUND(I162*H162,2)</f>
        <v>0</v>
      </c>
      <c r="BL162" s="25" t="s">
        <v>149</v>
      </c>
      <c r="BM162" s="25" t="s">
        <v>1292</v>
      </c>
    </row>
    <row r="163" s="1" customFormat="1" ht="25.5" customHeight="1">
      <c r="B163" s="202"/>
      <c r="C163" s="203" t="s">
        <v>341</v>
      </c>
      <c r="D163" s="203" t="s">
        <v>144</v>
      </c>
      <c r="E163" s="204" t="s">
        <v>1293</v>
      </c>
      <c r="F163" s="205" t="s">
        <v>1294</v>
      </c>
      <c r="G163" s="206" t="s">
        <v>571</v>
      </c>
      <c r="H163" s="207">
        <v>5</v>
      </c>
      <c r="I163" s="208"/>
      <c r="J163" s="209">
        <f>ROUND(I163*H163,2)</f>
        <v>0</v>
      </c>
      <c r="K163" s="205" t="s">
        <v>148</v>
      </c>
      <c r="L163" s="47"/>
      <c r="M163" s="210" t="s">
        <v>5</v>
      </c>
      <c r="N163" s="211" t="s">
        <v>42</v>
      </c>
      <c r="O163" s="48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5" t="s">
        <v>149</v>
      </c>
      <c r="AT163" s="25" t="s">
        <v>144</v>
      </c>
      <c r="AU163" s="25" t="s">
        <v>81</v>
      </c>
      <c r="AY163" s="25" t="s">
        <v>141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5" t="s">
        <v>79</v>
      </c>
      <c r="BK163" s="214">
        <f>ROUND(I163*H163,2)</f>
        <v>0</v>
      </c>
      <c r="BL163" s="25" t="s">
        <v>149</v>
      </c>
      <c r="BM163" s="25" t="s">
        <v>1295</v>
      </c>
    </row>
    <row r="164" s="1" customFormat="1" ht="25.5" customHeight="1">
      <c r="B164" s="202"/>
      <c r="C164" s="203" t="s">
        <v>345</v>
      </c>
      <c r="D164" s="203" t="s">
        <v>144</v>
      </c>
      <c r="E164" s="204" t="s">
        <v>1296</v>
      </c>
      <c r="F164" s="205" t="s">
        <v>1297</v>
      </c>
      <c r="G164" s="206" t="s">
        <v>571</v>
      </c>
      <c r="H164" s="207">
        <v>5</v>
      </c>
      <c r="I164" s="208"/>
      <c r="J164" s="209">
        <f>ROUND(I164*H164,2)</f>
        <v>0</v>
      </c>
      <c r="K164" s="205" t="s">
        <v>148</v>
      </c>
      <c r="L164" s="47"/>
      <c r="M164" s="210" t="s">
        <v>5</v>
      </c>
      <c r="N164" s="211" t="s">
        <v>42</v>
      </c>
      <c r="O164" s="48"/>
      <c r="P164" s="212">
        <f>O164*H164</f>
        <v>0</v>
      </c>
      <c r="Q164" s="212">
        <v>0.29721999999999998</v>
      </c>
      <c r="R164" s="212">
        <f>Q164*H164</f>
        <v>1.4861</v>
      </c>
      <c r="S164" s="212">
        <v>0</v>
      </c>
      <c r="T164" s="213">
        <f>S164*H164</f>
        <v>0</v>
      </c>
      <c r="AR164" s="25" t="s">
        <v>149</v>
      </c>
      <c r="AT164" s="25" t="s">
        <v>144</v>
      </c>
      <c r="AU164" s="25" t="s">
        <v>81</v>
      </c>
      <c r="AY164" s="25" t="s">
        <v>141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5" t="s">
        <v>79</v>
      </c>
      <c r="BK164" s="214">
        <f>ROUND(I164*H164,2)</f>
        <v>0</v>
      </c>
      <c r="BL164" s="25" t="s">
        <v>149</v>
      </c>
      <c r="BM164" s="25" t="s">
        <v>1298</v>
      </c>
    </row>
    <row r="165" s="1" customFormat="1" ht="16.5" customHeight="1">
      <c r="B165" s="202"/>
      <c r="C165" s="203" t="s">
        <v>350</v>
      </c>
      <c r="D165" s="203" t="s">
        <v>144</v>
      </c>
      <c r="E165" s="204" t="s">
        <v>1299</v>
      </c>
      <c r="F165" s="205" t="s">
        <v>1300</v>
      </c>
      <c r="G165" s="206" t="s">
        <v>168</v>
      </c>
      <c r="H165" s="207">
        <v>211</v>
      </c>
      <c r="I165" s="208"/>
      <c r="J165" s="209">
        <f>ROUND(I165*H165,2)</f>
        <v>0</v>
      </c>
      <c r="K165" s="205" t="s">
        <v>5</v>
      </c>
      <c r="L165" s="47"/>
      <c r="M165" s="210" t="s">
        <v>5</v>
      </c>
      <c r="N165" s="211" t="s">
        <v>42</v>
      </c>
      <c r="O165" s="48"/>
      <c r="P165" s="212">
        <f>O165*H165</f>
        <v>0</v>
      </c>
      <c r="Q165" s="212">
        <v>0.00019000000000000001</v>
      </c>
      <c r="R165" s="212">
        <f>Q165*H165</f>
        <v>0.040090000000000001</v>
      </c>
      <c r="S165" s="212">
        <v>0</v>
      </c>
      <c r="T165" s="213">
        <f>S165*H165</f>
        <v>0</v>
      </c>
      <c r="AR165" s="25" t="s">
        <v>149</v>
      </c>
      <c r="AT165" s="25" t="s">
        <v>144</v>
      </c>
      <c r="AU165" s="25" t="s">
        <v>81</v>
      </c>
      <c r="AY165" s="25" t="s">
        <v>141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5" t="s">
        <v>79</v>
      </c>
      <c r="BK165" s="214">
        <f>ROUND(I165*H165,2)</f>
        <v>0</v>
      </c>
      <c r="BL165" s="25" t="s">
        <v>149</v>
      </c>
      <c r="BM165" s="25" t="s">
        <v>1301</v>
      </c>
    </row>
    <row r="166" s="1" customFormat="1" ht="16.5" customHeight="1">
      <c r="B166" s="202"/>
      <c r="C166" s="203" t="s">
        <v>354</v>
      </c>
      <c r="D166" s="203" t="s">
        <v>144</v>
      </c>
      <c r="E166" s="204" t="s">
        <v>1302</v>
      </c>
      <c r="F166" s="205" t="s">
        <v>1303</v>
      </c>
      <c r="G166" s="206" t="s">
        <v>168</v>
      </c>
      <c r="H166" s="207">
        <v>211</v>
      </c>
      <c r="I166" s="208"/>
      <c r="J166" s="209">
        <f>ROUND(I166*H166,2)</f>
        <v>0</v>
      </c>
      <c r="K166" s="205" t="s">
        <v>148</v>
      </c>
      <c r="L166" s="47"/>
      <c r="M166" s="210" t="s">
        <v>5</v>
      </c>
      <c r="N166" s="211" t="s">
        <v>42</v>
      </c>
      <c r="O166" s="48"/>
      <c r="P166" s="212">
        <f>O166*H166</f>
        <v>0</v>
      </c>
      <c r="Q166" s="212">
        <v>9.0000000000000006E-05</v>
      </c>
      <c r="R166" s="212">
        <f>Q166*H166</f>
        <v>0.01899</v>
      </c>
      <c r="S166" s="212">
        <v>0</v>
      </c>
      <c r="T166" s="213">
        <f>S166*H166</f>
        <v>0</v>
      </c>
      <c r="AR166" s="25" t="s">
        <v>149</v>
      </c>
      <c r="AT166" s="25" t="s">
        <v>144</v>
      </c>
      <c r="AU166" s="25" t="s">
        <v>81</v>
      </c>
      <c r="AY166" s="25" t="s">
        <v>141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5" t="s">
        <v>79</v>
      </c>
      <c r="BK166" s="214">
        <f>ROUND(I166*H166,2)</f>
        <v>0</v>
      </c>
      <c r="BL166" s="25" t="s">
        <v>149</v>
      </c>
      <c r="BM166" s="25" t="s">
        <v>1304</v>
      </c>
    </row>
    <row r="167" s="10" customFormat="1" ht="29.88" customHeight="1">
      <c r="B167" s="189"/>
      <c r="D167" s="190" t="s">
        <v>70</v>
      </c>
      <c r="E167" s="200" t="s">
        <v>181</v>
      </c>
      <c r="F167" s="200" t="s">
        <v>316</v>
      </c>
      <c r="I167" s="192"/>
      <c r="J167" s="201">
        <f>BK167</f>
        <v>0</v>
      </c>
      <c r="L167" s="189"/>
      <c r="M167" s="194"/>
      <c r="N167" s="195"/>
      <c r="O167" s="195"/>
      <c r="P167" s="196">
        <f>P168</f>
        <v>0</v>
      </c>
      <c r="Q167" s="195"/>
      <c r="R167" s="196">
        <f>R168</f>
        <v>0.00042000000000000002</v>
      </c>
      <c r="S167" s="195"/>
      <c r="T167" s="197">
        <f>T168</f>
        <v>0</v>
      </c>
      <c r="AR167" s="190" t="s">
        <v>79</v>
      </c>
      <c r="AT167" s="198" t="s">
        <v>70</v>
      </c>
      <c r="AU167" s="198" t="s">
        <v>79</v>
      </c>
      <c r="AY167" s="190" t="s">
        <v>141</v>
      </c>
      <c r="BK167" s="199">
        <f>BK168</f>
        <v>0</v>
      </c>
    </row>
    <row r="168" s="1" customFormat="1" ht="25.5" customHeight="1">
      <c r="B168" s="202"/>
      <c r="C168" s="203" t="s">
        <v>362</v>
      </c>
      <c r="D168" s="203" t="s">
        <v>144</v>
      </c>
      <c r="E168" s="204" t="s">
        <v>1305</v>
      </c>
      <c r="F168" s="205" t="s">
        <v>1306</v>
      </c>
      <c r="G168" s="206" t="s">
        <v>168</v>
      </c>
      <c r="H168" s="207">
        <v>42</v>
      </c>
      <c r="I168" s="208"/>
      <c r="J168" s="209">
        <f>ROUND(I168*H168,2)</f>
        <v>0</v>
      </c>
      <c r="K168" s="205" t="s">
        <v>148</v>
      </c>
      <c r="L168" s="47"/>
      <c r="M168" s="210" t="s">
        <v>5</v>
      </c>
      <c r="N168" s="211" t="s">
        <v>42</v>
      </c>
      <c r="O168" s="48"/>
      <c r="P168" s="212">
        <f>O168*H168</f>
        <v>0</v>
      </c>
      <c r="Q168" s="212">
        <v>1.0000000000000001E-05</v>
      </c>
      <c r="R168" s="212">
        <f>Q168*H168</f>
        <v>0.00042000000000000002</v>
      </c>
      <c r="S168" s="212">
        <v>0</v>
      </c>
      <c r="T168" s="213">
        <f>S168*H168</f>
        <v>0</v>
      </c>
      <c r="AR168" s="25" t="s">
        <v>149</v>
      </c>
      <c r="AT168" s="25" t="s">
        <v>144</v>
      </c>
      <c r="AU168" s="25" t="s">
        <v>81</v>
      </c>
      <c r="AY168" s="25" t="s">
        <v>141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5" t="s">
        <v>79</v>
      </c>
      <c r="BK168" s="214">
        <f>ROUND(I168*H168,2)</f>
        <v>0</v>
      </c>
      <c r="BL168" s="25" t="s">
        <v>149</v>
      </c>
      <c r="BM168" s="25" t="s">
        <v>1307</v>
      </c>
    </row>
    <row r="169" s="10" customFormat="1" ht="29.88" customHeight="1">
      <c r="B169" s="189"/>
      <c r="D169" s="190" t="s">
        <v>70</v>
      </c>
      <c r="E169" s="200" t="s">
        <v>386</v>
      </c>
      <c r="F169" s="200" t="s">
        <v>387</v>
      </c>
      <c r="I169" s="192"/>
      <c r="J169" s="201">
        <f>BK169</f>
        <v>0</v>
      </c>
      <c r="L169" s="189"/>
      <c r="M169" s="194"/>
      <c r="N169" s="195"/>
      <c r="O169" s="195"/>
      <c r="P169" s="196">
        <f>SUM(P170:P174)</f>
        <v>0</v>
      </c>
      <c r="Q169" s="195"/>
      <c r="R169" s="196">
        <f>SUM(R170:R174)</f>
        <v>0</v>
      </c>
      <c r="S169" s="195"/>
      <c r="T169" s="197">
        <f>SUM(T170:T174)</f>
        <v>0</v>
      </c>
      <c r="AR169" s="190" t="s">
        <v>79</v>
      </c>
      <c r="AT169" s="198" t="s">
        <v>70</v>
      </c>
      <c r="AU169" s="198" t="s">
        <v>79</v>
      </c>
      <c r="AY169" s="190" t="s">
        <v>141</v>
      </c>
      <c r="BK169" s="199">
        <f>SUM(BK170:BK174)</f>
        <v>0</v>
      </c>
    </row>
    <row r="170" s="1" customFormat="1" ht="16.5" customHeight="1">
      <c r="B170" s="202"/>
      <c r="C170" s="203" t="s">
        <v>367</v>
      </c>
      <c r="D170" s="203" t="s">
        <v>144</v>
      </c>
      <c r="E170" s="204" t="s">
        <v>1308</v>
      </c>
      <c r="F170" s="205" t="s">
        <v>1309</v>
      </c>
      <c r="G170" s="206" t="s">
        <v>239</v>
      </c>
      <c r="H170" s="207">
        <v>9.6240000000000006</v>
      </c>
      <c r="I170" s="208"/>
      <c r="J170" s="209">
        <f>ROUND(I170*H170,2)</f>
        <v>0</v>
      </c>
      <c r="K170" s="205" t="s">
        <v>148</v>
      </c>
      <c r="L170" s="47"/>
      <c r="M170" s="210" t="s">
        <v>5</v>
      </c>
      <c r="N170" s="211" t="s">
        <v>42</v>
      </c>
      <c r="O170" s="48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5" t="s">
        <v>149</v>
      </c>
      <c r="AT170" s="25" t="s">
        <v>144</v>
      </c>
      <c r="AU170" s="25" t="s">
        <v>81</v>
      </c>
      <c r="AY170" s="25" t="s">
        <v>141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5" t="s">
        <v>79</v>
      </c>
      <c r="BK170" s="214">
        <f>ROUND(I170*H170,2)</f>
        <v>0</v>
      </c>
      <c r="BL170" s="25" t="s">
        <v>149</v>
      </c>
      <c r="BM170" s="25" t="s">
        <v>1310</v>
      </c>
    </row>
    <row r="171" s="1" customFormat="1" ht="16.5" customHeight="1">
      <c r="B171" s="202"/>
      <c r="C171" s="203" t="s">
        <v>374</v>
      </c>
      <c r="D171" s="203" t="s">
        <v>144</v>
      </c>
      <c r="E171" s="204" t="s">
        <v>1311</v>
      </c>
      <c r="F171" s="205" t="s">
        <v>1312</v>
      </c>
      <c r="G171" s="206" t="s">
        <v>239</v>
      </c>
      <c r="H171" s="207">
        <v>96.239999999999995</v>
      </c>
      <c r="I171" s="208"/>
      <c r="J171" s="209">
        <f>ROUND(I171*H171,2)</f>
        <v>0</v>
      </c>
      <c r="K171" s="205" t="s">
        <v>148</v>
      </c>
      <c r="L171" s="47"/>
      <c r="M171" s="210" t="s">
        <v>5</v>
      </c>
      <c r="N171" s="211" t="s">
        <v>42</v>
      </c>
      <c r="O171" s="48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25" t="s">
        <v>149</v>
      </c>
      <c r="AT171" s="25" t="s">
        <v>144</v>
      </c>
      <c r="AU171" s="25" t="s">
        <v>81</v>
      </c>
      <c r="AY171" s="25" t="s">
        <v>141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5" t="s">
        <v>79</v>
      </c>
      <c r="BK171" s="214">
        <f>ROUND(I171*H171,2)</f>
        <v>0</v>
      </c>
      <c r="BL171" s="25" t="s">
        <v>149</v>
      </c>
      <c r="BM171" s="25" t="s">
        <v>1313</v>
      </c>
    </row>
    <row r="172" s="11" customFormat="1">
      <c r="B172" s="215"/>
      <c r="D172" s="216" t="s">
        <v>179</v>
      </c>
      <c r="E172" s="217" t="s">
        <v>5</v>
      </c>
      <c r="F172" s="218" t="s">
        <v>1314</v>
      </c>
      <c r="H172" s="219">
        <v>96.239999999999995</v>
      </c>
      <c r="I172" s="220"/>
      <c r="L172" s="215"/>
      <c r="M172" s="221"/>
      <c r="N172" s="222"/>
      <c r="O172" s="222"/>
      <c r="P172" s="222"/>
      <c r="Q172" s="222"/>
      <c r="R172" s="222"/>
      <c r="S172" s="222"/>
      <c r="T172" s="223"/>
      <c r="AT172" s="217" t="s">
        <v>179</v>
      </c>
      <c r="AU172" s="217" t="s">
        <v>81</v>
      </c>
      <c r="AV172" s="11" t="s">
        <v>81</v>
      </c>
      <c r="AW172" s="11" t="s">
        <v>35</v>
      </c>
      <c r="AX172" s="11" t="s">
        <v>79</v>
      </c>
      <c r="AY172" s="217" t="s">
        <v>141</v>
      </c>
    </row>
    <row r="173" s="1" customFormat="1" ht="16.5" customHeight="1">
      <c r="B173" s="202"/>
      <c r="C173" s="203" t="s">
        <v>381</v>
      </c>
      <c r="D173" s="203" t="s">
        <v>144</v>
      </c>
      <c r="E173" s="204" t="s">
        <v>1315</v>
      </c>
      <c r="F173" s="205" t="s">
        <v>1316</v>
      </c>
      <c r="G173" s="206" t="s">
        <v>239</v>
      </c>
      <c r="H173" s="207">
        <v>9.6240000000000006</v>
      </c>
      <c r="I173" s="208"/>
      <c r="J173" s="209">
        <f>ROUND(I173*H173,2)</f>
        <v>0</v>
      </c>
      <c r="K173" s="205" t="s">
        <v>148</v>
      </c>
      <c r="L173" s="47"/>
      <c r="M173" s="210" t="s">
        <v>5</v>
      </c>
      <c r="N173" s="211" t="s">
        <v>42</v>
      </c>
      <c r="O173" s="48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AR173" s="25" t="s">
        <v>149</v>
      </c>
      <c r="AT173" s="25" t="s">
        <v>144</v>
      </c>
      <c r="AU173" s="25" t="s">
        <v>81</v>
      </c>
      <c r="AY173" s="25" t="s">
        <v>141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5" t="s">
        <v>79</v>
      </c>
      <c r="BK173" s="214">
        <f>ROUND(I173*H173,2)</f>
        <v>0</v>
      </c>
      <c r="BL173" s="25" t="s">
        <v>149</v>
      </c>
      <c r="BM173" s="25" t="s">
        <v>1317</v>
      </c>
    </row>
    <row r="174" s="1" customFormat="1" ht="25.5" customHeight="1">
      <c r="B174" s="202"/>
      <c r="C174" s="203" t="s">
        <v>388</v>
      </c>
      <c r="D174" s="203" t="s">
        <v>144</v>
      </c>
      <c r="E174" s="204" t="s">
        <v>1318</v>
      </c>
      <c r="F174" s="205" t="s">
        <v>428</v>
      </c>
      <c r="G174" s="206" t="s">
        <v>239</v>
      </c>
      <c r="H174" s="207">
        <v>9.6240000000000006</v>
      </c>
      <c r="I174" s="208"/>
      <c r="J174" s="209">
        <f>ROUND(I174*H174,2)</f>
        <v>0</v>
      </c>
      <c r="K174" s="205" t="s">
        <v>148</v>
      </c>
      <c r="L174" s="47"/>
      <c r="M174" s="210" t="s">
        <v>5</v>
      </c>
      <c r="N174" s="211" t="s">
        <v>42</v>
      </c>
      <c r="O174" s="48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25" t="s">
        <v>149</v>
      </c>
      <c r="AT174" s="25" t="s">
        <v>144</v>
      </c>
      <c r="AU174" s="25" t="s">
        <v>81</v>
      </c>
      <c r="AY174" s="25" t="s">
        <v>141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5" t="s">
        <v>79</v>
      </c>
      <c r="BK174" s="214">
        <f>ROUND(I174*H174,2)</f>
        <v>0</v>
      </c>
      <c r="BL174" s="25" t="s">
        <v>149</v>
      </c>
      <c r="BM174" s="25" t="s">
        <v>1319</v>
      </c>
    </row>
    <row r="175" s="10" customFormat="1" ht="29.88" customHeight="1">
      <c r="B175" s="189"/>
      <c r="D175" s="190" t="s">
        <v>70</v>
      </c>
      <c r="E175" s="200" t="s">
        <v>434</v>
      </c>
      <c r="F175" s="200" t="s">
        <v>435</v>
      </c>
      <c r="I175" s="192"/>
      <c r="J175" s="201">
        <f>BK175</f>
        <v>0</v>
      </c>
      <c r="L175" s="189"/>
      <c r="M175" s="194"/>
      <c r="N175" s="195"/>
      <c r="O175" s="195"/>
      <c r="P175" s="196">
        <f>SUM(P176:P178)</f>
        <v>0</v>
      </c>
      <c r="Q175" s="195"/>
      <c r="R175" s="196">
        <f>SUM(R176:R178)</f>
        <v>0</v>
      </c>
      <c r="S175" s="195"/>
      <c r="T175" s="197">
        <f>SUM(T176:T178)</f>
        <v>0</v>
      </c>
      <c r="AR175" s="190" t="s">
        <v>79</v>
      </c>
      <c r="AT175" s="198" t="s">
        <v>70</v>
      </c>
      <c r="AU175" s="198" t="s">
        <v>79</v>
      </c>
      <c r="AY175" s="190" t="s">
        <v>141</v>
      </c>
      <c r="BK175" s="199">
        <f>SUM(BK176:BK178)</f>
        <v>0</v>
      </c>
    </row>
    <row r="176" s="1" customFormat="1" ht="25.5" customHeight="1">
      <c r="B176" s="202"/>
      <c r="C176" s="203" t="s">
        <v>393</v>
      </c>
      <c r="D176" s="203" t="s">
        <v>144</v>
      </c>
      <c r="E176" s="204" t="s">
        <v>437</v>
      </c>
      <c r="F176" s="205" t="s">
        <v>438</v>
      </c>
      <c r="G176" s="206" t="s">
        <v>239</v>
      </c>
      <c r="H176" s="207">
        <v>10.98</v>
      </c>
      <c r="I176" s="208"/>
      <c r="J176" s="209">
        <f>ROUND(I176*H176,2)</f>
        <v>0</v>
      </c>
      <c r="K176" s="205" t="s">
        <v>148</v>
      </c>
      <c r="L176" s="47"/>
      <c r="M176" s="210" t="s">
        <v>5</v>
      </c>
      <c r="N176" s="211" t="s">
        <v>42</v>
      </c>
      <c r="O176" s="48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5" t="s">
        <v>149</v>
      </c>
      <c r="AT176" s="25" t="s">
        <v>144</v>
      </c>
      <c r="AU176" s="25" t="s">
        <v>81</v>
      </c>
      <c r="AY176" s="25" t="s">
        <v>141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5" t="s">
        <v>79</v>
      </c>
      <c r="BK176" s="214">
        <f>ROUND(I176*H176,2)</f>
        <v>0</v>
      </c>
      <c r="BL176" s="25" t="s">
        <v>149</v>
      </c>
      <c r="BM176" s="25" t="s">
        <v>1320</v>
      </c>
    </row>
    <row r="177" s="1" customFormat="1" ht="16.5" customHeight="1">
      <c r="B177" s="202"/>
      <c r="C177" s="203" t="s">
        <v>398</v>
      </c>
      <c r="D177" s="203" t="s">
        <v>144</v>
      </c>
      <c r="E177" s="204" t="s">
        <v>1321</v>
      </c>
      <c r="F177" s="205" t="s">
        <v>1322</v>
      </c>
      <c r="G177" s="206" t="s">
        <v>239</v>
      </c>
      <c r="H177" s="207">
        <v>5.3860000000000001</v>
      </c>
      <c r="I177" s="208"/>
      <c r="J177" s="209">
        <f>ROUND(I177*H177,2)</f>
        <v>0</v>
      </c>
      <c r="K177" s="205" t="s">
        <v>148</v>
      </c>
      <c r="L177" s="47"/>
      <c r="M177" s="210" t="s">
        <v>5</v>
      </c>
      <c r="N177" s="211" t="s">
        <v>42</v>
      </c>
      <c r="O177" s="48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5" t="s">
        <v>149</v>
      </c>
      <c r="AT177" s="25" t="s">
        <v>144</v>
      </c>
      <c r="AU177" s="25" t="s">
        <v>81</v>
      </c>
      <c r="AY177" s="25" t="s">
        <v>141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5" t="s">
        <v>79</v>
      </c>
      <c r="BK177" s="214">
        <f>ROUND(I177*H177,2)</f>
        <v>0</v>
      </c>
      <c r="BL177" s="25" t="s">
        <v>149</v>
      </c>
      <c r="BM177" s="25" t="s">
        <v>1323</v>
      </c>
    </row>
    <row r="178" s="1" customFormat="1" ht="25.5" customHeight="1">
      <c r="B178" s="202"/>
      <c r="C178" s="203" t="s">
        <v>407</v>
      </c>
      <c r="D178" s="203" t="s">
        <v>144</v>
      </c>
      <c r="E178" s="204" t="s">
        <v>1324</v>
      </c>
      <c r="F178" s="205" t="s">
        <v>1325</v>
      </c>
      <c r="G178" s="206" t="s">
        <v>239</v>
      </c>
      <c r="H178" s="207">
        <v>5.3860000000000001</v>
      </c>
      <c r="I178" s="208"/>
      <c r="J178" s="209">
        <f>ROUND(I178*H178,2)</f>
        <v>0</v>
      </c>
      <c r="K178" s="205" t="s">
        <v>148</v>
      </c>
      <c r="L178" s="47"/>
      <c r="M178" s="210" t="s">
        <v>5</v>
      </c>
      <c r="N178" s="211" t="s">
        <v>42</v>
      </c>
      <c r="O178" s="48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AR178" s="25" t="s">
        <v>149</v>
      </c>
      <c r="AT178" s="25" t="s">
        <v>144</v>
      </c>
      <c r="AU178" s="25" t="s">
        <v>81</v>
      </c>
      <c r="AY178" s="25" t="s">
        <v>141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5" t="s">
        <v>79</v>
      </c>
      <c r="BK178" s="214">
        <f>ROUND(I178*H178,2)</f>
        <v>0</v>
      </c>
      <c r="BL178" s="25" t="s">
        <v>149</v>
      </c>
      <c r="BM178" s="25" t="s">
        <v>1326</v>
      </c>
    </row>
    <row r="179" s="10" customFormat="1" ht="37.44001" customHeight="1">
      <c r="B179" s="189"/>
      <c r="D179" s="190" t="s">
        <v>70</v>
      </c>
      <c r="E179" s="191" t="s">
        <v>716</v>
      </c>
      <c r="F179" s="191" t="s">
        <v>717</v>
      </c>
      <c r="I179" s="192"/>
      <c r="J179" s="193">
        <f>BK179</f>
        <v>0</v>
      </c>
      <c r="L179" s="189"/>
      <c r="M179" s="194"/>
      <c r="N179" s="195"/>
      <c r="O179" s="195"/>
      <c r="P179" s="196">
        <f>P180+P188</f>
        <v>0</v>
      </c>
      <c r="Q179" s="195"/>
      <c r="R179" s="196">
        <f>R180+R188</f>
        <v>0.01737</v>
      </c>
      <c r="S179" s="195"/>
      <c r="T179" s="197">
        <f>T180+T188</f>
        <v>0</v>
      </c>
      <c r="AR179" s="190" t="s">
        <v>81</v>
      </c>
      <c r="AT179" s="198" t="s">
        <v>70</v>
      </c>
      <c r="AU179" s="198" t="s">
        <v>71</v>
      </c>
      <c r="AY179" s="190" t="s">
        <v>141</v>
      </c>
      <c r="BK179" s="199">
        <f>BK180+BK188</f>
        <v>0</v>
      </c>
    </row>
    <row r="180" s="10" customFormat="1" ht="19.92" customHeight="1">
      <c r="B180" s="189"/>
      <c r="D180" s="190" t="s">
        <v>70</v>
      </c>
      <c r="E180" s="200" t="s">
        <v>1327</v>
      </c>
      <c r="F180" s="200" t="s">
        <v>1328</v>
      </c>
      <c r="I180" s="192"/>
      <c r="J180" s="201">
        <f>BK180</f>
        <v>0</v>
      </c>
      <c r="L180" s="189"/>
      <c r="M180" s="194"/>
      <c r="N180" s="195"/>
      <c r="O180" s="195"/>
      <c r="P180" s="196">
        <f>SUM(P181:P187)</f>
        <v>0</v>
      </c>
      <c r="Q180" s="195"/>
      <c r="R180" s="196">
        <f>SUM(R181:R187)</f>
        <v>0.01737</v>
      </c>
      <c r="S180" s="195"/>
      <c r="T180" s="197">
        <f>SUM(T181:T187)</f>
        <v>0</v>
      </c>
      <c r="AR180" s="190" t="s">
        <v>81</v>
      </c>
      <c r="AT180" s="198" t="s">
        <v>70</v>
      </c>
      <c r="AU180" s="198" t="s">
        <v>79</v>
      </c>
      <c r="AY180" s="190" t="s">
        <v>141</v>
      </c>
      <c r="BK180" s="199">
        <f>SUM(BK181:BK187)</f>
        <v>0</v>
      </c>
    </row>
    <row r="181" s="1" customFormat="1" ht="25.5" customHeight="1">
      <c r="B181" s="202"/>
      <c r="C181" s="203" t="s">
        <v>416</v>
      </c>
      <c r="D181" s="203" t="s">
        <v>144</v>
      </c>
      <c r="E181" s="204" t="s">
        <v>1329</v>
      </c>
      <c r="F181" s="205" t="s">
        <v>1330</v>
      </c>
      <c r="G181" s="206" t="s">
        <v>571</v>
      </c>
      <c r="H181" s="207">
        <v>5</v>
      </c>
      <c r="I181" s="208"/>
      <c r="J181" s="209">
        <f>ROUND(I181*H181,2)</f>
        <v>0</v>
      </c>
      <c r="K181" s="205" t="s">
        <v>148</v>
      </c>
      <c r="L181" s="47"/>
      <c r="M181" s="210" t="s">
        <v>5</v>
      </c>
      <c r="N181" s="211" t="s">
        <v>42</v>
      </c>
      <c r="O181" s="48"/>
      <c r="P181" s="212">
        <f>O181*H181</f>
        <v>0</v>
      </c>
      <c r="Q181" s="212">
        <v>0.00038000000000000002</v>
      </c>
      <c r="R181" s="212">
        <f>Q181*H181</f>
        <v>0.0019000000000000002</v>
      </c>
      <c r="S181" s="212">
        <v>0</v>
      </c>
      <c r="T181" s="213">
        <f>S181*H181</f>
        <v>0</v>
      </c>
      <c r="AR181" s="25" t="s">
        <v>215</v>
      </c>
      <c r="AT181" s="25" t="s">
        <v>144</v>
      </c>
      <c r="AU181" s="25" t="s">
        <v>81</v>
      </c>
      <c r="AY181" s="25" t="s">
        <v>141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5" t="s">
        <v>79</v>
      </c>
      <c r="BK181" s="214">
        <f>ROUND(I181*H181,2)</f>
        <v>0</v>
      </c>
      <c r="BL181" s="25" t="s">
        <v>215</v>
      </c>
      <c r="BM181" s="25" t="s">
        <v>1331</v>
      </c>
    </row>
    <row r="182" s="1" customFormat="1" ht="16.5" customHeight="1">
      <c r="B182" s="202"/>
      <c r="C182" s="203" t="s">
        <v>421</v>
      </c>
      <c r="D182" s="203" t="s">
        <v>144</v>
      </c>
      <c r="E182" s="204" t="s">
        <v>1332</v>
      </c>
      <c r="F182" s="205" t="s">
        <v>1333</v>
      </c>
      <c r="G182" s="206" t="s">
        <v>571</v>
      </c>
      <c r="H182" s="207">
        <v>5</v>
      </c>
      <c r="I182" s="208"/>
      <c r="J182" s="209">
        <f>ROUND(I182*H182,2)</f>
        <v>0</v>
      </c>
      <c r="K182" s="205" t="s">
        <v>148</v>
      </c>
      <c r="L182" s="47"/>
      <c r="M182" s="210" t="s">
        <v>5</v>
      </c>
      <c r="N182" s="211" t="s">
        <v>42</v>
      </c>
      <c r="O182" s="48"/>
      <c r="P182" s="212">
        <f>O182*H182</f>
        <v>0</v>
      </c>
      <c r="Q182" s="212">
        <v>0.00036000000000000002</v>
      </c>
      <c r="R182" s="212">
        <f>Q182*H182</f>
        <v>0.0018000000000000002</v>
      </c>
      <c r="S182" s="212">
        <v>0</v>
      </c>
      <c r="T182" s="213">
        <f>S182*H182</f>
        <v>0</v>
      </c>
      <c r="AR182" s="25" t="s">
        <v>215</v>
      </c>
      <c r="AT182" s="25" t="s">
        <v>144</v>
      </c>
      <c r="AU182" s="25" t="s">
        <v>81</v>
      </c>
      <c r="AY182" s="25" t="s">
        <v>141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5" t="s">
        <v>79</v>
      </c>
      <c r="BK182" s="214">
        <f>ROUND(I182*H182,2)</f>
        <v>0</v>
      </c>
      <c r="BL182" s="25" t="s">
        <v>215</v>
      </c>
      <c r="BM182" s="25" t="s">
        <v>1334</v>
      </c>
    </row>
    <row r="183" s="1" customFormat="1" ht="16.5" customHeight="1">
      <c r="B183" s="202"/>
      <c r="C183" s="203" t="s">
        <v>426</v>
      </c>
      <c r="D183" s="203" t="s">
        <v>144</v>
      </c>
      <c r="E183" s="204" t="s">
        <v>1335</v>
      </c>
      <c r="F183" s="205" t="s">
        <v>1336</v>
      </c>
      <c r="G183" s="206" t="s">
        <v>571</v>
      </c>
      <c r="H183" s="207">
        <v>5</v>
      </c>
      <c r="I183" s="208"/>
      <c r="J183" s="209">
        <f>ROUND(I183*H183,2)</f>
        <v>0</v>
      </c>
      <c r="K183" s="205" t="s">
        <v>148</v>
      </c>
      <c r="L183" s="47"/>
      <c r="M183" s="210" t="s">
        <v>5</v>
      </c>
      <c r="N183" s="211" t="s">
        <v>42</v>
      </c>
      <c r="O183" s="48"/>
      <c r="P183" s="212">
        <f>O183*H183</f>
        <v>0</v>
      </c>
      <c r="Q183" s="212">
        <v>0.00069999999999999999</v>
      </c>
      <c r="R183" s="212">
        <f>Q183*H183</f>
        <v>0.0035000000000000001</v>
      </c>
      <c r="S183" s="212">
        <v>0</v>
      </c>
      <c r="T183" s="213">
        <f>S183*H183</f>
        <v>0</v>
      </c>
      <c r="AR183" s="25" t="s">
        <v>215</v>
      </c>
      <c r="AT183" s="25" t="s">
        <v>144</v>
      </c>
      <c r="AU183" s="25" t="s">
        <v>81</v>
      </c>
      <c r="AY183" s="25" t="s">
        <v>141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25" t="s">
        <v>79</v>
      </c>
      <c r="BK183" s="214">
        <f>ROUND(I183*H183,2)</f>
        <v>0</v>
      </c>
      <c r="BL183" s="25" t="s">
        <v>215</v>
      </c>
      <c r="BM183" s="25" t="s">
        <v>1337</v>
      </c>
    </row>
    <row r="184" s="1" customFormat="1" ht="16.5" customHeight="1">
      <c r="B184" s="202"/>
      <c r="C184" s="203" t="s">
        <v>430</v>
      </c>
      <c r="D184" s="203" t="s">
        <v>144</v>
      </c>
      <c r="E184" s="204" t="s">
        <v>1338</v>
      </c>
      <c r="F184" s="205" t="s">
        <v>1339</v>
      </c>
      <c r="G184" s="206" t="s">
        <v>571</v>
      </c>
      <c r="H184" s="207">
        <v>5</v>
      </c>
      <c r="I184" s="208"/>
      <c r="J184" s="209">
        <f>ROUND(I184*H184,2)</f>
        <v>0</v>
      </c>
      <c r="K184" s="205" t="s">
        <v>148</v>
      </c>
      <c r="L184" s="47"/>
      <c r="M184" s="210" t="s">
        <v>5</v>
      </c>
      <c r="N184" s="211" t="s">
        <v>42</v>
      </c>
      <c r="O184" s="48"/>
      <c r="P184" s="212">
        <f>O184*H184</f>
        <v>0</v>
      </c>
      <c r="Q184" s="212">
        <v>0.00080000000000000004</v>
      </c>
      <c r="R184" s="212">
        <f>Q184*H184</f>
        <v>0.0040000000000000001</v>
      </c>
      <c r="S184" s="212">
        <v>0</v>
      </c>
      <c r="T184" s="213">
        <f>S184*H184</f>
        <v>0</v>
      </c>
      <c r="AR184" s="25" t="s">
        <v>215</v>
      </c>
      <c r="AT184" s="25" t="s">
        <v>144</v>
      </c>
      <c r="AU184" s="25" t="s">
        <v>81</v>
      </c>
      <c r="AY184" s="25" t="s">
        <v>141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5" t="s">
        <v>79</v>
      </c>
      <c r="BK184" s="214">
        <f>ROUND(I184*H184,2)</f>
        <v>0</v>
      </c>
      <c r="BL184" s="25" t="s">
        <v>215</v>
      </c>
      <c r="BM184" s="25" t="s">
        <v>1340</v>
      </c>
    </row>
    <row r="185" s="1" customFormat="1" ht="16.5" customHeight="1">
      <c r="B185" s="202"/>
      <c r="C185" s="203" t="s">
        <v>436</v>
      </c>
      <c r="D185" s="203" t="s">
        <v>144</v>
      </c>
      <c r="E185" s="204" t="s">
        <v>1341</v>
      </c>
      <c r="F185" s="205" t="s">
        <v>1342</v>
      </c>
      <c r="G185" s="206" t="s">
        <v>571</v>
      </c>
      <c r="H185" s="207">
        <v>5</v>
      </c>
      <c r="I185" s="208"/>
      <c r="J185" s="209">
        <f>ROUND(I185*H185,2)</f>
        <v>0</v>
      </c>
      <c r="K185" s="205" t="s">
        <v>5</v>
      </c>
      <c r="L185" s="47"/>
      <c r="M185" s="210" t="s">
        <v>5</v>
      </c>
      <c r="N185" s="211" t="s">
        <v>42</v>
      </c>
      <c r="O185" s="48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AR185" s="25" t="s">
        <v>149</v>
      </c>
      <c r="AT185" s="25" t="s">
        <v>144</v>
      </c>
      <c r="AU185" s="25" t="s">
        <v>81</v>
      </c>
      <c r="AY185" s="25" t="s">
        <v>141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5" t="s">
        <v>79</v>
      </c>
      <c r="BK185" s="214">
        <f>ROUND(I185*H185,2)</f>
        <v>0</v>
      </c>
      <c r="BL185" s="25" t="s">
        <v>149</v>
      </c>
      <c r="BM185" s="25" t="s">
        <v>1343</v>
      </c>
    </row>
    <row r="186" s="1" customFormat="1" ht="16.5" customHeight="1">
      <c r="B186" s="202"/>
      <c r="C186" s="203" t="s">
        <v>626</v>
      </c>
      <c r="D186" s="203" t="s">
        <v>144</v>
      </c>
      <c r="E186" s="204" t="s">
        <v>1344</v>
      </c>
      <c r="F186" s="205" t="s">
        <v>1345</v>
      </c>
      <c r="G186" s="206" t="s">
        <v>1346</v>
      </c>
      <c r="H186" s="207">
        <v>1</v>
      </c>
      <c r="I186" s="208"/>
      <c r="J186" s="209">
        <f>ROUND(I186*H186,2)</f>
        <v>0</v>
      </c>
      <c r="K186" s="205" t="s">
        <v>148</v>
      </c>
      <c r="L186" s="47"/>
      <c r="M186" s="210" t="s">
        <v>5</v>
      </c>
      <c r="N186" s="211" t="s">
        <v>42</v>
      </c>
      <c r="O186" s="48"/>
      <c r="P186" s="212">
        <f>O186*H186</f>
        <v>0</v>
      </c>
      <c r="Q186" s="212">
        <v>0.0061700000000000001</v>
      </c>
      <c r="R186" s="212">
        <f>Q186*H186</f>
        <v>0.0061700000000000001</v>
      </c>
      <c r="S186" s="212">
        <v>0</v>
      </c>
      <c r="T186" s="213">
        <f>S186*H186</f>
        <v>0</v>
      </c>
      <c r="AR186" s="25" t="s">
        <v>215</v>
      </c>
      <c r="AT186" s="25" t="s">
        <v>144</v>
      </c>
      <c r="AU186" s="25" t="s">
        <v>81</v>
      </c>
      <c r="AY186" s="25" t="s">
        <v>141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5" t="s">
        <v>79</v>
      </c>
      <c r="BK186" s="214">
        <f>ROUND(I186*H186,2)</f>
        <v>0</v>
      </c>
      <c r="BL186" s="25" t="s">
        <v>215</v>
      </c>
      <c r="BM186" s="25" t="s">
        <v>1347</v>
      </c>
    </row>
    <row r="187" s="1" customFormat="1" ht="16.5" customHeight="1">
      <c r="B187" s="202"/>
      <c r="C187" s="203" t="s">
        <v>633</v>
      </c>
      <c r="D187" s="203" t="s">
        <v>144</v>
      </c>
      <c r="E187" s="204" t="s">
        <v>1348</v>
      </c>
      <c r="F187" s="205" t="s">
        <v>1349</v>
      </c>
      <c r="G187" s="206" t="s">
        <v>551</v>
      </c>
      <c r="H187" s="253"/>
      <c r="I187" s="208"/>
      <c r="J187" s="209">
        <f>ROUND(I187*H187,2)</f>
        <v>0</v>
      </c>
      <c r="K187" s="205" t="s">
        <v>148</v>
      </c>
      <c r="L187" s="47"/>
      <c r="M187" s="210" t="s">
        <v>5</v>
      </c>
      <c r="N187" s="211" t="s">
        <v>42</v>
      </c>
      <c r="O187" s="48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25" t="s">
        <v>215</v>
      </c>
      <c r="AT187" s="25" t="s">
        <v>144</v>
      </c>
      <c r="AU187" s="25" t="s">
        <v>81</v>
      </c>
      <c r="AY187" s="25" t="s">
        <v>141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5" t="s">
        <v>79</v>
      </c>
      <c r="BK187" s="214">
        <f>ROUND(I187*H187,2)</f>
        <v>0</v>
      </c>
      <c r="BL187" s="25" t="s">
        <v>215</v>
      </c>
      <c r="BM187" s="25" t="s">
        <v>1350</v>
      </c>
    </row>
    <row r="188" s="10" customFormat="1" ht="29.88" customHeight="1">
      <c r="B188" s="189"/>
      <c r="D188" s="190" t="s">
        <v>70</v>
      </c>
      <c r="E188" s="200" t="s">
        <v>1351</v>
      </c>
      <c r="F188" s="200" t="s">
        <v>1352</v>
      </c>
      <c r="I188" s="192"/>
      <c r="J188" s="201">
        <f>BK188</f>
        <v>0</v>
      </c>
      <c r="L188" s="189"/>
      <c r="M188" s="194"/>
      <c r="N188" s="195"/>
      <c r="O188" s="195"/>
      <c r="P188" s="196">
        <f>SUM(P189:P192)</f>
        <v>0</v>
      </c>
      <c r="Q188" s="195"/>
      <c r="R188" s="196">
        <f>SUM(R189:R192)</f>
        <v>0</v>
      </c>
      <c r="S188" s="195"/>
      <c r="T188" s="197">
        <f>SUM(T189:T192)</f>
        <v>0</v>
      </c>
      <c r="AR188" s="190" t="s">
        <v>81</v>
      </c>
      <c r="AT188" s="198" t="s">
        <v>70</v>
      </c>
      <c r="AU188" s="198" t="s">
        <v>79</v>
      </c>
      <c r="AY188" s="190" t="s">
        <v>141</v>
      </c>
      <c r="BK188" s="199">
        <f>SUM(BK189:BK192)</f>
        <v>0</v>
      </c>
    </row>
    <row r="189" s="1" customFormat="1" ht="16.5" customHeight="1">
      <c r="B189" s="202"/>
      <c r="C189" s="203" t="s">
        <v>641</v>
      </c>
      <c r="D189" s="203" t="s">
        <v>144</v>
      </c>
      <c r="E189" s="204" t="s">
        <v>1353</v>
      </c>
      <c r="F189" s="205" t="s">
        <v>1354</v>
      </c>
      <c r="G189" s="206" t="s">
        <v>571</v>
      </c>
      <c r="H189" s="207">
        <v>4</v>
      </c>
      <c r="I189" s="208"/>
      <c r="J189" s="209">
        <f>ROUND(I189*H189,2)</f>
        <v>0</v>
      </c>
      <c r="K189" s="205" t="s">
        <v>5</v>
      </c>
      <c r="L189" s="47"/>
      <c r="M189" s="210" t="s">
        <v>5</v>
      </c>
      <c r="N189" s="211" t="s">
        <v>42</v>
      </c>
      <c r="O189" s="48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AR189" s="25" t="s">
        <v>215</v>
      </c>
      <c r="AT189" s="25" t="s">
        <v>144</v>
      </c>
      <c r="AU189" s="25" t="s">
        <v>81</v>
      </c>
      <c r="AY189" s="25" t="s">
        <v>141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25" t="s">
        <v>79</v>
      </c>
      <c r="BK189" s="214">
        <f>ROUND(I189*H189,2)</f>
        <v>0</v>
      </c>
      <c r="BL189" s="25" t="s">
        <v>215</v>
      </c>
      <c r="BM189" s="25" t="s">
        <v>1355</v>
      </c>
    </row>
    <row r="190" s="1" customFormat="1" ht="25.5" customHeight="1">
      <c r="B190" s="202"/>
      <c r="C190" s="203" t="s">
        <v>645</v>
      </c>
      <c r="D190" s="203" t="s">
        <v>144</v>
      </c>
      <c r="E190" s="204" t="s">
        <v>1356</v>
      </c>
      <c r="F190" s="205" t="s">
        <v>1357</v>
      </c>
      <c r="G190" s="206" t="s">
        <v>571</v>
      </c>
      <c r="H190" s="207">
        <v>2</v>
      </c>
      <c r="I190" s="208"/>
      <c r="J190" s="209">
        <f>ROUND(I190*H190,2)</f>
        <v>0</v>
      </c>
      <c r="K190" s="205" t="s">
        <v>5</v>
      </c>
      <c r="L190" s="47"/>
      <c r="M190" s="210" t="s">
        <v>5</v>
      </c>
      <c r="N190" s="211" t="s">
        <v>42</v>
      </c>
      <c r="O190" s="48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AR190" s="25" t="s">
        <v>215</v>
      </c>
      <c r="AT190" s="25" t="s">
        <v>144</v>
      </c>
      <c r="AU190" s="25" t="s">
        <v>81</v>
      </c>
      <c r="AY190" s="25" t="s">
        <v>141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5" t="s">
        <v>79</v>
      </c>
      <c r="BK190" s="214">
        <f>ROUND(I190*H190,2)</f>
        <v>0</v>
      </c>
      <c r="BL190" s="25" t="s">
        <v>215</v>
      </c>
      <c r="BM190" s="25" t="s">
        <v>1358</v>
      </c>
    </row>
    <row r="191" s="1" customFormat="1" ht="25.5" customHeight="1">
      <c r="B191" s="202"/>
      <c r="C191" s="203" t="s">
        <v>649</v>
      </c>
      <c r="D191" s="203" t="s">
        <v>144</v>
      </c>
      <c r="E191" s="204" t="s">
        <v>1359</v>
      </c>
      <c r="F191" s="205" t="s">
        <v>1360</v>
      </c>
      <c r="G191" s="206" t="s">
        <v>571</v>
      </c>
      <c r="H191" s="207">
        <v>1</v>
      </c>
      <c r="I191" s="208"/>
      <c r="J191" s="209">
        <f>ROUND(I191*H191,2)</f>
        <v>0</v>
      </c>
      <c r="K191" s="205" t="s">
        <v>5</v>
      </c>
      <c r="L191" s="47"/>
      <c r="M191" s="210" t="s">
        <v>5</v>
      </c>
      <c r="N191" s="211" t="s">
        <v>42</v>
      </c>
      <c r="O191" s="48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AR191" s="25" t="s">
        <v>215</v>
      </c>
      <c r="AT191" s="25" t="s">
        <v>144</v>
      </c>
      <c r="AU191" s="25" t="s">
        <v>81</v>
      </c>
      <c r="AY191" s="25" t="s">
        <v>141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5" t="s">
        <v>79</v>
      </c>
      <c r="BK191" s="214">
        <f>ROUND(I191*H191,2)</f>
        <v>0</v>
      </c>
      <c r="BL191" s="25" t="s">
        <v>215</v>
      </c>
      <c r="BM191" s="25" t="s">
        <v>1361</v>
      </c>
    </row>
    <row r="192" s="1" customFormat="1" ht="16.5" customHeight="1">
      <c r="B192" s="202"/>
      <c r="C192" s="203" t="s">
        <v>653</v>
      </c>
      <c r="D192" s="203" t="s">
        <v>144</v>
      </c>
      <c r="E192" s="204" t="s">
        <v>1362</v>
      </c>
      <c r="F192" s="205" t="s">
        <v>1363</v>
      </c>
      <c r="G192" s="206" t="s">
        <v>551</v>
      </c>
      <c r="H192" s="253"/>
      <c r="I192" s="208"/>
      <c r="J192" s="209">
        <f>ROUND(I192*H192,2)</f>
        <v>0</v>
      </c>
      <c r="K192" s="205" t="s">
        <v>148</v>
      </c>
      <c r="L192" s="47"/>
      <c r="M192" s="210" t="s">
        <v>5</v>
      </c>
      <c r="N192" s="211" t="s">
        <v>42</v>
      </c>
      <c r="O192" s="48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AR192" s="25" t="s">
        <v>215</v>
      </c>
      <c r="AT192" s="25" t="s">
        <v>144</v>
      </c>
      <c r="AU192" s="25" t="s">
        <v>81</v>
      </c>
      <c r="AY192" s="25" t="s">
        <v>141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25" t="s">
        <v>79</v>
      </c>
      <c r="BK192" s="214">
        <f>ROUND(I192*H192,2)</f>
        <v>0</v>
      </c>
      <c r="BL192" s="25" t="s">
        <v>215</v>
      </c>
      <c r="BM192" s="25" t="s">
        <v>1364</v>
      </c>
    </row>
    <row r="193" s="10" customFormat="1" ht="37.44001" customHeight="1">
      <c r="B193" s="189"/>
      <c r="D193" s="190" t="s">
        <v>70</v>
      </c>
      <c r="E193" s="191" t="s">
        <v>1365</v>
      </c>
      <c r="F193" s="191" t="s">
        <v>1366</v>
      </c>
      <c r="I193" s="192"/>
      <c r="J193" s="193">
        <f>BK193</f>
        <v>0</v>
      </c>
      <c r="L193" s="189"/>
      <c r="M193" s="194"/>
      <c r="N193" s="195"/>
      <c r="O193" s="195"/>
      <c r="P193" s="196">
        <f>P194</f>
        <v>0</v>
      </c>
      <c r="Q193" s="195"/>
      <c r="R193" s="196">
        <f>R194</f>
        <v>0</v>
      </c>
      <c r="S193" s="195"/>
      <c r="T193" s="197">
        <f>T194</f>
        <v>0</v>
      </c>
      <c r="AR193" s="190" t="s">
        <v>161</v>
      </c>
      <c r="AT193" s="198" t="s">
        <v>70</v>
      </c>
      <c r="AU193" s="198" t="s">
        <v>71</v>
      </c>
      <c r="AY193" s="190" t="s">
        <v>141</v>
      </c>
      <c r="BK193" s="199">
        <f>BK194</f>
        <v>0</v>
      </c>
    </row>
    <row r="194" s="10" customFormat="1" ht="19.92" customHeight="1">
      <c r="B194" s="189"/>
      <c r="D194" s="190" t="s">
        <v>70</v>
      </c>
      <c r="E194" s="200" t="s">
        <v>1367</v>
      </c>
      <c r="F194" s="200" t="s">
        <v>1368</v>
      </c>
      <c r="I194" s="192"/>
      <c r="J194" s="201">
        <f>BK194</f>
        <v>0</v>
      </c>
      <c r="L194" s="189"/>
      <c r="M194" s="194"/>
      <c r="N194" s="195"/>
      <c r="O194" s="195"/>
      <c r="P194" s="196">
        <f>SUM(P195:P197)</f>
        <v>0</v>
      </c>
      <c r="Q194" s="195"/>
      <c r="R194" s="196">
        <f>SUM(R195:R197)</f>
        <v>0</v>
      </c>
      <c r="S194" s="195"/>
      <c r="T194" s="197">
        <f>SUM(T195:T197)</f>
        <v>0</v>
      </c>
      <c r="AR194" s="190" t="s">
        <v>161</v>
      </c>
      <c r="AT194" s="198" t="s">
        <v>70</v>
      </c>
      <c r="AU194" s="198" t="s">
        <v>79</v>
      </c>
      <c r="AY194" s="190" t="s">
        <v>141</v>
      </c>
      <c r="BK194" s="199">
        <f>SUM(BK195:BK197)</f>
        <v>0</v>
      </c>
    </row>
    <row r="195" s="1" customFormat="1" ht="16.5" customHeight="1">
      <c r="B195" s="202"/>
      <c r="C195" s="203" t="s">
        <v>659</v>
      </c>
      <c r="D195" s="203" t="s">
        <v>144</v>
      </c>
      <c r="E195" s="204" t="s">
        <v>1369</v>
      </c>
      <c r="F195" s="205" t="s">
        <v>1370</v>
      </c>
      <c r="G195" s="206" t="s">
        <v>1346</v>
      </c>
      <c r="H195" s="207">
        <v>1</v>
      </c>
      <c r="I195" s="208"/>
      <c r="J195" s="209">
        <f>ROUND(I195*H195,2)</f>
        <v>0</v>
      </c>
      <c r="K195" s="205" t="s">
        <v>5</v>
      </c>
      <c r="L195" s="47"/>
      <c r="M195" s="210" t="s">
        <v>5</v>
      </c>
      <c r="N195" s="211" t="s">
        <v>42</v>
      </c>
      <c r="O195" s="48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AR195" s="25" t="s">
        <v>1371</v>
      </c>
      <c r="AT195" s="25" t="s">
        <v>144</v>
      </c>
      <c r="AU195" s="25" t="s">
        <v>81</v>
      </c>
      <c r="AY195" s="25" t="s">
        <v>141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25" t="s">
        <v>79</v>
      </c>
      <c r="BK195" s="214">
        <f>ROUND(I195*H195,2)</f>
        <v>0</v>
      </c>
      <c r="BL195" s="25" t="s">
        <v>1371</v>
      </c>
      <c r="BM195" s="25" t="s">
        <v>1372</v>
      </c>
    </row>
    <row r="196" s="1" customFormat="1" ht="16.5" customHeight="1">
      <c r="B196" s="202"/>
      <c r="C196" s="203" t="s">
        <v>663</v>
      </c>
      <c r="D196" s="203" t="s">
        <v>144</v>
      </c>
      <c r="E196" s="204" t="s">
        <v>1373</v>
      </c>
      <c r="F196" s="205" t="s">
        <v>1374</v>
      </c>
      <c r="G196" s="206" t="s">
        <v>1346</v>
      </c>
      <c r="H196" s="207">
        <v>1</v>
      </c>
      <c r="I196" s="208"/>
      <c r="J196" s="209">
        <f>ROUND(I196*H196,2)</f>
        <v>0</v>
      </c>
      <c r="K196" s="205" t="s">
        <v>5</v>
      </c>
      <c r="L196" s="47"/>
      <c r="M196" s="210" t="s">
        <v>5</v>
      </c>
      <c r="N196" s="211" t="s">
        <v>42</v>
      </c>
      <c r="O196" s="48"/>
      <c r="P196" s="212">
        <f>O196*H196</f>
        <v>0</v>
      </c>
      <c r="Q196" s="212">
        <v>0</v>
      </c>
      <c r="R196" s="212">
        <f>Q196*H196</f>
        <v>0</v>
      </c>
      <c r="S196" s="212">
        <v>0</v>
      </c>
      <c r="T196" s="213">
        <f>S196*H196</f>
        <v>0</v>
      </c>
      <c r="AR196" s="25" t="s">
        <v>1371</v>
      </c>
      <c r="AT196" s="25" t="s">
        <v>144</v>
      </c>
      <c r="AU196" s="25" t="s">
        <v>81</v>
      </c>
      <c r="AY196" s="25" t="s">
        <v>141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25" t="s">
        <v>79</v>
      </c>
      <c r="BK196" s="214">
        <f>ROUND(I196*H196,2)</f>
        <v>0</v>
      </c>
      <c r="BL196" s="25" t="s">
        <v>1371</v>
      </c>
      <c r="BM196" s="25" t="s">
        <v>1375</v>
      </c>
    </row>
    <row r="197" s="1" customFormat="1" ht="16.5" customHeight="1">
      <c r="B197" s="202"/>
      <c r="C197" s="203" t="s">
        <v>668</v>
      </c>
      <c r="D197" s="203" t="s">
        <v>144</v>
      </c>
      <c r="E197" s="204" t="s">
        <v>1376</v>
      </c>
      <c r="F197" s="205" t="s">
        <v>1377</v>
      </c>
      <c r="G197" s="206" t="s">
        <v>1346</v>
      </c>
      <c r="H197" s="207">
        <v>1</v>
      </c>
      <c r="I197" s="208"/>
      <c r="J197" s="209">
        <f>ROUND(I197*H197,2)</f>
        <v>0</v>
      </c>
      <c r="K197" s="205" t="s">
        <v>5</v>
      </c>
      <c r="L197" s="47"/>
      <c r="M197" s="210" t="s">
        <v>5</v>
      </c>
      <c r="N197" s="249" t="s">
        <v>42</v>
      </c>
      <c r="O197" s="250"/>
      <c r="P197" s="251">
        <f>O197*H197</f>
        <v>0</v>
      </c>
      <c r="Q197" s="251">
        <v>0</v>
      </c>
      <c r="R197" s="251">
        <f>Q197*H197</f>
        <v>0</v>
      </c>
      <c r="S197" s="251">
        <v>0</v>
      </c>
      <c r="T197" s="252">
        <f>S197*H197</f>
        <v>0</v>
      </c>
      <c r="AR197" s="25" t="s">
        <v>1371</v>
      </c>
      <c r="AT197" s="25" t="s">
        <v>144</v>
      </c>
      <c r="AU197" s="25" t="s">
        <v>81</v>
      </c>
      <c r="AY197" s="25" t="s">
        <v>141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5" t="s">
        <v>79</v>
      </c>
      <c r="BK197" s="214">
        <f>ROUND(I197*H197,2)</f>
        <v>0</v>
      </c>
      <c r="BL197" s="25" t="s">
        <v>1371</v>
      </c>
      <c r="BM197" s="25" t="s">
        <v>1378</v>
      </c>
    </row>
    <row r="198" s="1" customFormat="1" ht="6.96" customHeight="1">
      <c r="B198" s="68"/>
      <c r="C198" s="69"/>
      <c r="D198" s="69"/>
      <c r="E198" s="69"/>
      <c r="F198" s="69"/>
      <c r="G198" s="69"/>
      <c r="H198" s="69"/>
      <c r="I198" s="153"/>
      <c r="J198" s="69"/>
      <c r="K198" s="69"/>
      <c r="L198" s="47"/>
    </row>
  </sheetData>
  <autoFilter ref="C87:K197"/>
  <mergeCells count="10">
    <mergeCell ref="E7:H7"/>
    <mergeCell ref="E9:H9"/>
    <mergeCell ref="E24:H24"/>
    <mergeCell ref="E45:H45"/>
    <mergeCell ref="E47:H47"/>
    <mergeCell ref="J51:J52"/>
    <mergeCell ref="E78:H78"/>
    <mergeCell ref="E80:H80"/>
    <mergeCell ref="G1:H1"/>
    <mergeCell ref="L2:V2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24"/>
      <c r="C1" s="124"/>
      <c r="D1" s="125" t="s">
        <v>1</v>
      </c>
      <c r="E1" s="124"/>
      <c r="F1" s="126" t="s">
        <v>100</v>
      </c>
      <c r="G1" s="126" t="s">
        <v>101</v>
      </c>
      <c r="H1" s="126"/>
      <c r="I1" s="127"/>
      <c r="J1" s="126" t="s">
        <v>102</v>
      </c>
      <c r="K1" s="125" t="s">
        <v>103</v>
      </c>
      <c r="L1" s="126" t="s">
        <v>104</v>
      </c>
      <c r="M1" s="126"/>
      <c r="N1" s="126"/>
      <c r="O1" s="126"/>
      <c r="P1" s="126"/>
      <c r="Q1" s="126"/>
      <c r="R1" s="126"/>
      <c r="S1" s="126"/>
      <c r="T1" s="126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96</v>
      </c>
    </row>
    <row r="3" ht="6.96" customHeight="1">
      <c r="B3" s="26"/>
      <c r="C3" s="27"/>
      <c r="D3" s="27"/>
      <c r="E3" s="27"/>
      <c r="F3" s="27"/>
      <c r="G3" s="27"/>
      <c r="H3" s="27"/>
      <c r="I3" s="128"/>
      <c r="J3" s="27"/>
      <c r="K3" s="28"/>
      <c r="AT3" s="25" t="s">
        <v>81</v>
      </c>
    </row>
    <row r="4" ht="36.96" customHeight="1">
      <c r="B4" s="29"/>
      <c r="C4" s="30"/>
      <c r="D4" s="31" t="s">
        <v>105</v>
      </c>
      <c r="E4" s="30"/>
      <c r="F4" s="30"/>
      <c r="G4" s="30"/>
      <c r="H4" s="30"/>
      <c r="I4" s="129"/>
      <c r="J4" s="30"/>
      <c r="K4" s="32"/>
      <c r="M4" s="33" t="s">
        <v>13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29"/>
      <c r="J5" s="30"/>
      <c r="K5" s="32"/>
    </row>
    <row r="6">
      <c r="B6" s="29"/>
      <c r="C6" s="30"/>
      <c r="D6" s="41" t="s">
        <v>19</v>
      </c>
      <c r="E6" s="30"/>
      <c r="F6" s="30"/>
      <c r="G6" s="30"/>
      <c r="H6" s="30"/>
      <c r="I6" s="129"/>
      <c r="J6" s="30"/>
      <c r="K6" s="32"/>
    </row>
    <row r="7" ht="16.5" customHeight="1">
      <c r="B7" s="29"/>
      <c r="C7" s="30"/>
      <c r="D7" s="30"/>
      <c r="E7" s="130" t="str">
        <f>'Rekapitulace stavby'!K6</f>
        <v>Park s přírodním dětským hřištěm - Jizbická</v>
      </c>
      <c r="F7" s="41"/>
      <c r="G7" s="41"/>
      <c r="H7" s="41"/>
      <c r="I7" s="129"/>
      <c r="J7" s="30"/>
      <c r="K7" s="32"/>
    </row>
    <row r="8" s="1" customFormat="1">
      <c r="B8" s="47"/>
      <c r="C8" s="48"/>
      <c r="D8" s="41" t="s">
        <v>106</v>
      </c>
      <c r="E8" s="48"/>
      <c r="F8" s="48"/>
      <c r="G8" s="48"/>
      <c r="H8" s="48"/>
      <c r="I8" s="131"/>
      <c r="J8" s="48"/>
      <c r="K8" s="52"/>
    </row>
    <row r="9" s="1" customFormat="1" ht="36.96" customHeight="1">
      <c r="B9" s="47"/>
      <c r="C9" s="48"/>
      <c r="D9" s="48"/>
      <c r="E9" s="132" t="s">
        <v>1379</v>
      </c>
      <c r="F9" s="48"/>
      <c r="G9" s="48"/>
      <c r="H9" s="48"/>
      <c r="I9" s="131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31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5</v>
      </c>
      <c r="G11" s="48"/>
      <c r="H11" s="48"/>
      <c r="I11" s="133" t="s">
        <v>22</v>
      </c>
      <c r="J11" s="36" t="s">
        <v>5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33" t="s">
        <v>25</v>
      </c>
      <c r="J12" s="134" t="str">
        <f>'Rekapitulace stavby'!AN8</f>
        <v>24. 8. 2018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31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33" t="s">
        <v>28</v>
      </c>
      <c r="J14" s="36" t="s">
        <v>5</v>
      </c>
      <c r="K14" s="52"/>
    </row>
    <row r="15" s="1" customFormat="1" ht="18" customHeight="1">
      <c r="B15" s="47"/>
      <c r="C15" s="48"/>
      <c r="D15" s="48"/>
      <c r="E15" s="36" t="s">
        <v>108</v>
      </c>
      <c r="F15" s="48"/>
      <c r="G15" s="48"/>
      <c r="H15" s="48"/>
      <c r="I15" s="133" t="s">
        <v>30</v>
      </c>
      <c r="J15" s="36" t="s">
        <v>5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31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33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33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31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33" t="s">
        <v>28</v>
      </c>
      <c r="J20" s="36" t="s">
        <v>5</v>
      </c>
      <c r="K20" s="52"/>
    </row>
    <row r="21" s="1" customFormat="1" ht="18" customHeight="1">
      <c r="B21" s="47"/>
      <c r="C21" s="48"/>
      <c r="D21" s="48"/>
      <c r="E21" s="36" t="s">
        <v>34</v>
      </c>
      <c r="F21" s="48"/>
      <c r="G21" s="48"/>
      <c r="H21" s="48"/>
      <c r="I21" s="133" t="s">
        <v>30</v>
      </c>
      <c r="J21" s="36" t="s">
        <v>5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31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31"/>
      <c r="J23" s="48"/>
      <c r="K23" s="52"/>
    </row>
    <row r="24" s="6" customFormat="1" ht="16.5" customHeight="1">
      <c r="B24" s="135"/>
      <c r="C24" s="136"/>
      <c r="D24" s="136"/>
      <c r="E24" s="45" t="s">
        <v>5</v>
      </c>
      <c r="F24" s="45"/>
      <c r="G24" s="45"/>
      <c r="H24" s="45"/>
      <c r="I24" s="137"/>
      <c r="J24" s="136"/>
      <c r="K24" s="138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31"/>
      <c r="J25" s="48"/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9"/>
      <c r="J26" s="83"/>
      <c r="K26" s="140"/>
    </row>
    <row r="27" s="1" customFormat="1" ht="25.44" customHeight="1">
      <c r="B27" s="47"/>
      <c r="C27" s="48"/>
      <c r="D27" s="141" t="s">
        <v>37</v>
      </c>
      <c r="E27" s="48"/>
      <c r="F27" s="48"/>
      <c r="G27" s="48"/>
      <c r="H27" s="48"/>
      <c r="I27" s="131"/>
      <c r="J27" s="142">
        <f>ROUND(J80,2)</f>
        <v>0</v>
      </c>
      <c r="K27" s="52"/>
    </row>
    <row r="28" s="1" customFormat="1" ht="6.96" customHeight="1">
      <c r="B28" s="47"/>
      <c r="C28" s="48"/>
      <c r="D28" s="83"/>
      <c r="E28" s="83"/>
      <c r="F28" s="83"/>
      <c r="G28" s="83"/>
      <c r="H28" s="83"/>
      <c r="I28" s="139"/>
      <c r="J28" s="83"/>
      <c r="K28" s="140"/>
    </row>
    <row r="29" s="1" customFormat="1" ht="14.4" customHeight="1">
      <c r="B29" s="47"/>
      <c r="C29" s="48"/>
      <c r="D29" s="48"/>
      <c r="E29" s="48"/>
      <c r="F29" s="53" t="s">
        <v>39</v>
      </c>
      <c r="G29" s="48"/>
      <c r="H29" s="48"/>
      <c r="I29" s="143" t="s">
        <v>38</v>
      </c>
      <c r="J29" s="53" t="s">
        <v>40</v>
      </c>
      <c r="K29" s="52"/>
    </row>
    <row r="30" s="1" customFormat="1" ht="14.4" customHeight="1">
      <c r="B30" s="47"/>
      <c r="C30" s="48"/>
      <c r="D30" s="56" t="s">
        <v>41</v>
      </c>
      <c r="E30" s="56" t="s">
        <v>42</v>
      </c>
      <c r="F30" s="144">
        <f>ROUND(SUM(BE80:BE122), 2)</f>
        <v>0</v>
      </c>
      <c r="G30" s="48"/>
      <c r="H30" s="48"/>
      <c r="I30" s="145">
        <v>0.20999999999999999</v>
      </c>
      <c r="J30" s="144">
        <f>ROUND(ROUND((SUM(BE80:BE122)), 2)*I30, 2)</f>
        <v>0</v>
      </c>
      <c r="K30" s="52"/>
    </row>
    <row r="31" s="1" customFormat="1" ht="14.4" customHeight="1">
      <c r="B31" s="47"/>
      <c r="C31" s="48"/>
      <c r="D31" s="48"/>
      <c r="E31" s="56" t="s">
        <v>43</v>
      </c>
      <c r="F31" s="144">
        <f>ROUND(SUM(BF80:BF122), 2)</f>
        <v>0</v>
      </c>
      <c r="G31" s="48"/>
      <c r="H31" s="48"/>
      <c r="I31" s="145">
        <v>0.14999999999999999</v>
      </c>
      <c r="J31" s="144">
        <f>ROUND(ROUND((SUM(BF80:BF122)),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44</v>
      </c>
      <c r="F32" s="144">
        <f>ROUND(SUM(BG80:BG122), 2)</f>
        <v>0</v>
      </c>
      <c r="G32" s="48"/>
      <c r="H32" s="48"/>
      <c r="I32" s="145">
        <v>0.20999999999999999</v>
      </c>
      <c r="J32" s="144">
        <v>0</v>
      </c>
      <c r="K32" s="52"/>
    </row>
    <row r="33" hidden="1" s="1" customFormat="1" ht="14.4" customHeight="1">
      <c r="B33" s="47"/>
      <c r="C33" s="48"/>
      <c r="D33" s="48"/>
      <c r="E33" s="56" t="s">
        <v>45</v>
      </c>
      <c r="F33" s="144">
        <f>ROUND(SUM(BH80:BH122), 2)</f>
        <v>0</v>
      </c>
      <c r="G33" s="48"/>
      <c r="H33" s="48"/>
      <c r="I33" s="145">
        <v>0.14999999999999999</v>
      </c>
      <c r="J33" s="144"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44">
        <f>ROUND(SUM(BI80:BI122), 2)</f>
        <v>0</v>
      </c>
      <c r="G34" s="48"/>
      <c r="H34" s="48"/>
      <c r="I34" s="145">
        <v>0</v>
      </c>
      <c r="J34" s="144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31"/>
      <c r="J35" s="48"/>
      <c r="K35" s="52"/>
    </row>
    <row r="36" s="1" customFormat="1" ht="25.44" customHeight="1">
      <c r="B36" s="47"/>
      <c r="C36" s="146"/>
      <c r="D36" s="147" t="s">
        <v>47</v>
      </c>
      <c r="E36" s="89"/>
      <c r="F36" s="89"/>
      <c r="G36" s="148" t="s">
        <v>48</v>
      </c>
      <c r="H36" s="149" t="s">
        <v>49</v>
      </c>
      <c r="I36" s="150"/>
      <c r="J36" s="151">
        <f>SUM(J27:J34)</f>
        <v>0</v>
      </c>
      <c r="K36" s="152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53"/>
      <c r="J37" s="69"/>
      <c r="K37" s="70"/>
    </row>
    <row r="41" s="1" customFormat="1" ht="6.96" customHeight="1">
      <c r="B41" s="71"/>
      <c r="C41" s="72"/>
      <c r="D41" s="72"/>
      <c r="E41" s="72"/>
      <c r="F41" s="72"/>
      <c r="G41" s="72"/>
      <c r="H41" s="72"/>
      <c r="I41" s="154"/>
      <c r="J41" s="72"/>
      <c r="K41" s="155"/>
    </row>
    <row r="42" s="1" customFormat="1" ht="36.96" customHeight="1">
      <c r="B42" s="47"/>
      <c r="C42" s="31" t="s">
        <v>109</v>
      </c>
      <c r="D42" s="48"/>
      <c r="E42" s="48"/>
      <c r="F42" s="48"/>
      <c r="G42" s="48"/>
      <c r="H42" s="48"/>
      <c r="I42" s="131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31"/>
      <c r="J43" s="48"/>
      <c r="K43" s="52"/>
    </row>
    <row r="44" s="1" customFormat="1" ht="14.4" customHeight="1">
      <c r="B44" s="47"/>
      <c r="C44" s="41" t="s">
        <v>19</v>
      </c>
      <c r="D44" s="48"/>
      <c r="E44" s="48"/>
      <c r="F44" s="48"/>
      <c r="G44" s="48"/>
      <c r="H44" s="48"/>
      <c r="I44" s="131"/>
      <c r="J44" s="48"/>
      <c r="K44" s="52"/>
    </row>
    <row r="45" s="1" customFormat="1" ht="16.5" customHeight="1">
      <c r="B45" s="47"/>
      <c r="C45" s="48"/>
      <c r="D45" s="48"/>
      <c r="E45" s="130" t="str">
        <f>E7</f>
        <v>Park s přírodním dětským hřištěm - Jizbická</v>
      </c>
      <c r="F45" s="41"/>
      <c r="G45" s="41"/>
      <c r="H45" s="41"/>
      <c r="I45" s="131"/>
      <c r="J45" s="48"/>
      <c r="K45" s="52"/>
    </row>
    <row r="46" s="1" customFormat="1" ht="14.4" customHeight="1">
      <c r="B46" s="47"/>
      <c r="C46" s="41" t="s">
        <v>106</v>
      </c>
      <c r="D46" s="48"/>
      <c r="E46" s="48"/>
      <c r="F46" s="48"/>
      <c r="G46" s="48"/>
      <c r="H46" s="48"/>
      <c r="I46" s="131"/>
      <c r="J46" s="48"/>
      <c r="K46" s="52"/>
    </row>
    <row r="47" s="1" customFormat="1" ht="17.25" customHeight="1">
      <c r="B47" s="47"/>
      <c r="C47" s="48"/>
      <c r="D47" s="48"/>
      <c r="E47" s="132" t="str">
        <f>E9</f>
        <v>D07 - Veřejné osvětlení</v>
      </c>
      <c r="F47" s="48"/>
      <c r="G47" s="48"/>
      <c r="H47" s="48"/>
      <c r="I47" s="131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31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Praha 20 Horní Počernice</v>
      </c>
      <c r="G49" s="48"/>
      <c r="H49" s="48"/>
      <c r="I49" s="133" t="s">
        <v>25</v>
      </c>
      <c r="J49" s="134" t="str">
        <f>IF(J12="","",J12)</f>
        <v>24. 8. 2018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31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Městská část Praha 9 Horní Počernice</v>
      </c>
      <c r="G51" s="48"/>
      <c r="H51" s="48"/>
      <c r="I51" s="133" t="s">
        <v>33</v>
      </c>
      <c r="J51" s="45" t="str">
        <f>E21</f>
        <v>terra florida v.o.s.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31"/>
      <c r="J52" s="156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31"/>
      <c r="J53" s="48"/>
      <c r="K53" s="52"/>
    </row>
    <row r="54" s="1" customFormat="1" ht="29.28" customHeight="1">
      <c r="B54" s="47"/>
      <c r="C54" s="157" t="s">
        <v>110</v>
      </c>
      <c r="D54" s="146"/>
      <c r="E54" s="146"/>
      <c r="F54" s="146"/>
      <c r="G54" s="146"/>
      <c r="H54" s="146"/>
      <c r="I54" s="158"/>
      <c r="J54" s="159" t="s">
        <v>111</v>
      </c>
      <c r="K54" s="160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31"/>
      <c r="J55" s="48"/>
      <c r="K55" s="52"/>
    </row>
    <row r="56" s="1" customFormat="1" ht="29.28" customHeight="1">
      <c r="B56" s="47"/>
      <c r="C56" s="161" t="s">
        <v>112</v>
      </c>
      <c r="D56" s="48"/>
      <c r="E56" s="48"/>
      <c r="F56" s="48"/>
      <c r="G56" s="48"/>
      <c r="H56" s="48"/>
      <c r="I56" s="131"/>
      <c r="J56" s="142">
        <f>J80</f>
        <v>0</v>
      </c>
      <c r="K56" s="52"/>
      <c r="AU56" s="25" t="s">
        <v>113</v>
      </c>
    </row>
    <row r="57" s="7" customFormat="1" ht="24.96" customHeight="1">
      <c r="B57" s="162"/>
      <c r="C57" s="163"/>
      <c r="D57" s="164" t="s">
        <v>1380</v>
      </c>
      <c r="E57" s="165"/>
      <c r="F57" s="165"/>
      <c r="G57" s="165"/>
      <c r="H57" s="165"/>
      <c r="I57" s="166"/>
      <c r="J57" s="167">
        <f>J81</f>
        <v>0</v>
      </c>
      <c r="K57" s="168"/>
    </row>
    <row r="58" s="8" customFormat="1" ht="19.92" customHeight="1">
      <c r="B58" s="169"/>
      <c r="C58" s="170"/>
      <c r="D58" s="171" t="s">
        <v>1381</v>
      </c>
      <c r="E58" s="172"/>
      <c r="F58" s="172"/>
      <c r="G58" s="172"/>
      <c r="H58" s="172"/>
      <c r="I58" s="173"/>
      <c r="J58" s="174">
        <f>J82</f>
        <v>0</v>
      </c>
      <c r="K58" s="175"/>
    </row>
    <row r="59" s="8" customFormat="1" ht="19.92" customHeight="1">
      <c r="B59" s="169"/>
      <c r="C59" s="170"/>
      <c r="D59" s="171" t="s">
        <v>1382</v>
      </c>
      <c r="E59" s="172"/>
      <c r="F59" s="172"/>
      <c r="G59" s="172"/>
      <c r="H59" s="172"/>
      <c r="I59" s="173"/>
      <c r="J59" s="174">
        <f>J99</f>
        <v>0</v>
      </c>
      <c r="K59" s="175"/>
    </row>
    <row r="60" s="8" customFormat="1" ht="19.92" customHeight="1">
      <c r="B60" s="169"/>
      <c r="C60" s="170"/>
      <c r="D60" s="171" t="s">
        <v>1383</v>
      </c>
      <c r="E60" s="172"/>
      <c r="F60" s="172"/>
      <c r="G60" s="172"/>
      <c r="H60" s="172"/>
      <c r="I60" s="173"/>
      <c r="J60" s="174">
        <f>J104</f>
        <v>0</v>
      </c>
      <c r="K60" s="175"/>
    </row>
    <row r="61" s="1" customFormat="1" ht="21.84" customHeight="1">
      <c r="B61" s="47"/>
      <c r="C61" s="48"/>
      <c r="D61" s="48"/>
      <c r="E61" s="48"/>
      <c r="F61" s="48"/>
      <c r="G61" s="48"/>
      <c r="H61" s="48"/>
      <c r="I61" s="131"/>
      <c r="J61" s="48"/>
      <c r="K61" s="52"/>
    </row>
    <row r="62" s="1" customFormat="1" ht="6.96" customHeight="1">
      <c r="B62" s="68"/>
      <c r="C62" s="69"/>
      <c r="D62" s="69"/>
      <c r="E62" s="69"/>
      <c r="F62" s="69"/>
      <c r="G62" s="69"/>
      <c r="H62" s="69"/>
      <c r="I62" s="153"/>
      <c r="J62" s="69"/>
      <c r="K62" s="70"/>
    </row>
    <row r="66" s="1" customFormat="1" ht="6.96" customHeight="1">
      <c r="B66" s="71"/>
      <c r="C66" s="72"/>
      <c r="D66" s="72"/>
      <c r="E66" s="72"/>
      <c r="F66" s="72"/>
      <c r="G66" s="72"/>
      <c r="H66" s="72"/>
      <c r="I66" s="154"/>
      <c r="J66" s="72"/>
      <c r="K66" s="72"/>
      <c r="L66" s="47"/>
    </row>
    <row r="67" s="1" customFormat="1" ht="36.96" customHeight="1">
      <c r="B67" s="47"/>
      <c r="C67" s="73" t="s">
        <v>126</v>
      </c>
      <c r="I67" s="176"/>
      <c r="L67" s="47"/>
    </row>
    <row r="68" s="1" customFormat="1" ht="6.96" customHeight="1">
      <c r="B68" s="47"/>
      <c r="I68" s="176"/>
      <c r="L68" s="47"/>
    </row>
    <row r="69" s="1" customFormat="1" ht="14.4" customHeight="1">
      <c r="B69" s="47"/>
      <c r="C69" s="75" t="s">
        <v>19</v>
      </c>
      <c r="I69" s="176"/>
      <c r="L69" s="47"/>
    </row>
    <row r="70" s="1" customFormat="1" ht="16.5" customHeight="1">
      <c r="B70" s="47"/>
      <c r="E70" s="177" t="str">
        <f>E7</f>
        <v>Park s přírodním dětským hřištěm - Jizbická</v>
      </c>
      <c r="F70" s="75"/>
      <c r="G70" s="75"/>
      <c r="H70" s="75"/>
      <c r="I70" s="176"/>
      <c r="L70" s="47"/>
    </row>
    <row r="71" s="1" customFormat="1" ht="14.4" customHeight="1">
      <c r="B71" s="47"/>
      <c r="C71" s="75" t="s">
        <v>106</v>
      </c>
      <c r="I71" s="176"/>
      <c r="L71" s="47"/>
    </row>
    <row r="72" s="1" customFormat="1" ht="17.25" customHeight="1">
      <c r="B72" s="47"/>
      <c r="E72" s="78" t="str">
        <f>E9</f>
        <v>D07 - Veřejné osvětlení</v>
      </c>
      <c r="F72" s="1"/>
      <c r="G72" s="1"/>
      <c r="H72" s="1"/>
      <c r="I72" s="176"/>
      <c r="L72" s="47"/>
    </row>
    <row r="73" s="1" customFormat="1" ht="6.96" customHeight="1">
      <c r="B73" s="47"/>
      <c r="I73" s="176"/>
      <c r="L73" s="47"/>
    </row>
    <row r="74" s="1" customFormat="1" ht="18" customHeight="1">
      <c r="B74" s="47"/>
      <c r="C74" s="75" t="s">
        <v>23</v>
      </c>
      <c r="F74" s="178" t="str">
        <f>F12</f>
        <v>Praha 20 Horní Počernice</v>
      </c>
      <c r="I74" s="179" t="s">
        <v>25</v>
      </c>
      <c r="J74" s="80" t="str">
        <f>IF(J12="","",J12)</f>
        <v>24. 8. 2018</v>
      </c>
      <c r="L74" s="47"/>
    </row>
    <row r="75" s="1" customFormat="1" ht="6.96" customHeight="1">
      <c r="B75" s="47"/>
      <c r="I75" s="176"/>
      <c r="L75" s="47"/>
    </row>
    <row r="76" s="1" customFormat="1">
      <c r="B76" s="47"/>
      <c r="C76" s="75" t="s">
        <v>27</v>
      </c>
      <c r="F76" s="178" t="str">
        <f>E15</f>
        <v>Městská část Praha 9 Horní Počernice</v>
      </c>
      <c r="I76" s="179" t="s">
        <v>33</v>
      </c>
      <c r="J76" s="178" t="str">
        <f>E21</f>
        <v>terra florida v.o.s.</v>
      </c>
      <c r="L76" s="47"/>
    </row>
    <row r="77" s="1" customFormat="1" ht="14.4" customHeight="1">
      <c r="B77" s="47"/>
      <c r="C77" s="75" t="s">
        <v>31</v>
      </c>
      <c r="F77" s="178" t="str">
        <f>IF(E18="","",E18)</f>
        <v/>
      </c>
      <c r="I77" s="176"/>
      <c r="L77" s="47"/>
    </row>
    <row r="78" s="1" customFormat="1" ht="10.32" customHeight="1">
      <c r="B78" s="47"/>
      <c r="I78" s="176"/>
      <c r="L78" s="47"/>
    </row>
    <row r="79" s="9" customFormat="1" ht="29.28" customHeight="1">
      <c r="B79" s="180"/>
      <c r="C79" s="181" t="s">
        <v>127</v>
      </c>
      <c r="D79" s="182" t="s">
        <v>56</v>
      </c>
      <c r="E79" s="182" t="s">
        <v>52</v>
      </c>
      <c r="F79" s="182" t="s">
        <v>128</v>
      </c>
      <c r="G79" s="182" t="s">
        <v>129</v>
      </c>
      <c r="H79" s="182" t="s">
        <v>130</v>
      </c>
      <c r="I79" s="183" t="s">
        <v>131</v>
      </c>
      <c r="J79" s="182" t="s">
        <v>111</v>
      </c>
      <c r="K79" s="184" t="s">
        <v>132</v>
      </c>
      <c r="L79" s="180"/>
      <c r="M79" s="93" t="s">
        <v>133</v>
      </c>
      <c r="N79" s="94" t="s">
        <v>41</v>
      </c>
      <c r="O79" s="94" t="s">
        <v>134</v>
      </c>
      <c r="P79" s="94" t="s">
        <v>135</v>
      </c>
      <c r="Q79" s="94" t="s">
        <v>136</v>
      </c>
      <c r="R79" s="94" t="s">
        <v>137</v>
      </c>
      <c r="S79" s="94" t="s">
        <v>138</v>
      </c>
      <c r="T79" s="95" t="s">
        <v>139</v>
      </c>
    </row>
    <row r="80" s="1" customFormat="1" ht="29.28" customHeight="1">
      <c r="B80" s="47"/>
      <c r="C80" s="97" t="s">
        <v>112</v>
      </c>
      <c r="I80" s="176"/>
      <c r="J80" s="185">
        <f>BK80</f>
        <v>0</v>
      </c>
      <c r="L80" s="47"/>
      <c r="M80" s="96"/>
      <c r="N80" s="83"/>
      <c r="O80" s="83"/>
      <c r="P80" s="186">
        <f>P81</f>
        <v>0</v>
      </c>
      <c r="Q80" s="83"/>
      <c r="R80" s="186">
        <f>R81</f>
        <v>0</v>
      </c>
      <c r="S80" s="83"/>
      <c r="T80" s="187">
        <f>T81</f>
        <v>0</v>
      </c>
      <c r="AT80" s="25" t="s">
        <v>70</v>
      </c>
      <c r="AU80" s="25" t="s">
        <v>113</v>
      </c>
      <c r="BK80" s="188">
        <f>BK81</f>
        <v>0</v>
      </c>
    </row>
    <row r="81" s="10" customFormat="1" ht="37.44001" customHeight="1">
      <c r="B81" s="189"/>
      <c r="D81" s="190" t="s">
        <v>70</v>
      </c>
      <c r="E81" s="191" t="s">
        <v>716</v>
      </c>
      <c r="F81" s="191" t="s">
        <v>95</v>
      </c>
      <c r="I81" s="192"/>
      <c r="J81" s="193">
        <f>BK81</f>
        <v>0</v>
      </c>
      <c r="L81" s="189"/>
      <c r="M81" s="194"/>
      <c r="N81" s="195"/>
      <c r="O81" s="195"/>
      <c r="P81" s="196">
        <f>P82+P99+P104</f>
        <v>0</v>
      </c>
      <c r="Q81" s="195"/>
      <c r="R81" s="196">
        <f>R82+R99+R104</f>
        <v>0</v>
      </c>
      <c r="S81" s="195"/>
      <c r="T81" s="197">
        <f>T82+T99+T104</f>
        <v>0</v>
      </c>
      <c r="AR81" s="190" t="s">
        <v>81</v>
      </c>
      <c r="AT81" s="198" t="s">
        <v>70</v>
      </c>
      <c r="AU81" s="198" t="s">
        <v>71</v>
      </c>
      <c r="AY81" s="190" t="s">
        <v>141</v>
      </c>
      <c r="BK81" s="199">
        <f>BK82+BK99+BK104</f>
        <v>0</v>
      </c>
    </row>
    <row r="82" s="10" customFormat="1" ht="19.92" customHeight="1">
      <c r="B82" s="189"/>
      <c r="D82" s="190" t="s">
        <v>70</v>
      </c>
      <c r="E82" s="200" t="s">
        <v>1384</v>
      </c>
      <c r="F82" s="200" t="s">
        <v>1385</v>
      </c>
      <c r="I82" s="192"/>
      <c r="J82" s="201">
        <f>BK82</f>
        <v>0</v>
      </c>
      <c r="L82" s="189"/>
      <c r="M82" s="194"/>
      <c r="N82" s="195"/>
      <c r="O82" s="195"/>
      <c r="P82" s="196">
        <f>SUM(P83:P98)</f>
        <v>0</v>
      </c>
      <c r="Q82" s="195"/>
      <c r="R82" s="196">
        <f>SUM(R83:R98)</f>
        <v>0</v>
      </c>
      <c r="S82" s="195"/>
      <c r="T82" s="197">
        <f>SUM(T83:T98)</f>
        <v>0</v>
      </c>
      <c r="AR82" s="190" t="s">
        <v>81</v>
      </c>
      <c r="AT82" s="198" t="s">
        <v>70</v>
      </c>
      <c r="AU82" s="198" t="s">
        <v>79</v>
      </c>
      <c r="AY82" s="190" t="s">
        <v>141</v>
      </c>
      <c r="BK82" s="199">
        <f>SUM(BK83:BK98)</f>
        <v>0</v>
      </c>
    </row>
    <row r="83" s="1" customFormat="1" ht="25.5" customHeight="1">
      <c r="B83" s="202"/>
      <c r="C83" s="203" t="s">
        <v>79</v>
      </c>
      <c r="D83" s="203" t="s">
        <v>144</v>
      </c>
      <c r="E83" s="204" t="s">
        <v>1386</v>
      </c>
      <c r="F83" s="205" t="s">
        <v>1387</v>
      </c>
      <c r="G83" s="206" t="s">
        <v>571</v>
      </c>
      <c r="H83" s="207">
        <v>12</v>
      </c>
      <c r="I83" s="208"/>
      <c r="J83" s="209">
        <f>ROUND(I83*H83,2)</f>
        <v>0</v>
      </c>
      <c r="K83" s="205" t="s">
        <v>5</v>
      </c>
      <c r="L83" s="47"/>
      <c r="M83" s="210" t="s">
        <v>5</v>
      </c>
      <c r="N83" s="211" t="s">
        <v>42</v>
      </c>
      <c r="O83" s="48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AR83" s="25" t="s">
        <v>215</v>
      </c>
      <c r="AT83" s="25" t="s">
        <v>144</v>
      </c>
      <c r="AU83" s="25" t="s">
        <v>81</v>
      </c>
      <c r="AY83" s="25" t="s">
        <v>141</v>
      </c>
      <c r="BE83" s="214">
        <f>IF(N83="základní",J83,0)</f>
        <v>0</v>
      </c>
      <c r="BF83" s="214">
        <f>IF(N83="snížená",J83,0)</f>
        <v>0</v>
      </c>
      <c r="BG83" s="214">
        <f>IF(N83="zákl. přenesená",J83,0)</f>
        <v>0</v>
      </c>
      <c r="BH83" s="214">
        <f>IF(N83="sníž. přenesená",J83,0)</f>
        <v>0</v>
      </c>
      <c r="BI83" s="214">
        <f>IF(N83="nulová",J83,0)</f>
        <v>0</v>
      </c>
      <c r="BJ83" s="25" t="s">
        <v>79</v>
      </c>
      <c r="BK83" s="214">
        <f>ROUND(I83*H83,2)</f>
        <v>0</v>
      </c>
      <c r="BL83" s="25" t="s">
        <v>215</v>
      </c>
      <c r="BM83" s="25" t="s">
        <v>1388</v>
      </c>
    </row>
    <row r="84" s="1" customFormat="1" ht="25.5" customHeight="1">
      <c r="B84" s="202"/>
      <c r="C84" s="232" t="s">
        <v>81</v>
      </c>
      <c r="D84" s="232" t="s">
        <v>311</v>
      </c>
      <c r="E84" s="233" t="s">
        <v>1386</v>
      </c>
      <c r="F84" s="234" t="s">
        <v>1389</v>
      </c>
      <c r="G84" s="235" t="s">
        <v>571</v>
      </c>
      <c r="H84" s="236">
        <v>12</v>
      </c>
      <c r="I84" s="237"/>
      <c r="J84" s="238">
        <f>ROUND(I84*H84,2)</f>
        <v>0</v>
      </c>
      <c r="K84" s="234" t="s">
        <v>5</v>
      </c>
      <c r="L84" s="239"/>
      <c r="M84" s="240" t="s">
        <v>5</v>
      </c>
      <c r="N84" s="241" t="s">
        <v>42</v>
      </c>
      <c r="O84" s="48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25" t="s">
        <v>292</v>
      </c>
      <c r="AT84" s="25" t="s">
        <v>311</v>
      </c>
      <c r="AU84" s="25" t="s">
        <v>81</v>
      </c>
      <c r="AY84" s="25" t="s">
        <v>141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25" t="s">
        <v>79</v>
      </c>
      <c r="BK84" s="214">
        <f>ROUND(I84*H84,2)</f>
        <v>0</v>
      </c>
      <c r="BL84" s="25" t="s">
        <v>215</v>
      </c>
      <c r="BM84" s="25" t="s">
        <v>1390</v>
      </c>
    </row>
    <row r="85" s="1" customFormat="1" ht="16.5" customHeight="1">
      <c r="B85" s="202"/>
      <c r="C85" s="203" t="s">
        <v>150</v>
      </c>
      <c r="D85" s="203" t="s">
        <v>144</v>
      </c>
      <c r="E85" s="204" t="s">
        <v>1391</v>
      </c>
      <c r="F85" s="205" t="s">
        <v>1392</v>
      </c>
      <c r="G85" s="206" t="s">
        <v>571</v>
      </c>
      <c r="H85" s="207">
        <v>1</v>
      </c>
      <c r="I85" s="208"/>
      <c r="J85" s="209">
        <f>ROUND(I85*H85,2)</f>
        <v>0</v>
      </c>
      <c r="K85" s="205" t="s">
        <v>5</v>
      </c>
      <c r="L85" s="47"/>
      <c r="M85" s="210" t="s">
        <v>5</v>
      </c>
      <c r="N85" s="211" t="s">
        <v>42</v>
      </c>
      <c r="O85" s="48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25" t="s">
        <v>215</v>
      </c>
      <c r="AT85" s="25" t="s">
        <v>144</v>
      </c>
      <c r="AU85" s="25" t="s">
        <v>81</v>
      </c>
      <c r="AY85" s="25" t="s">
        <v>141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215</v>
      </c>
      <c r="BM85" s="25" t="s">
        <v>1393</v>
      </c>
    </row>
    <row r="86" s="1" customFormat="1" ht="16.5" customHeight="1">
      <c r="B86" s="202"/>
      <c r="C86" s="232" t="s">
        <v>149</v>
      </c>
      <c r="D86" s="232" t="s">
        <v>311</v>
      </c>
      <c r="E86" s="233" t="s">
        <v>1391</v>
      </c>
      <c r="F86" s="234" t="s">
        <v>1394</v>
      </c>
      <c r="G86" s="235" t="s">
        <v>571</v>
      </c>
      <c r="H86" s="236">
        <v>1</v>
      </c>
      <c r="I86" s="237"/>
      <c r="J86" s="238">
        <f>ROUND(I86*H86,2)</f>
        <v>0</v>
      </c>
      <c r="K86" s="234" t="s">
        <v>5</v>
      </c>
      <c r="L86" s="239"/>
      <c r="M86" s="240" t="s">
        <v>5</v>
      </c>
      <c r="N86" s="241" t="s">
        <v>42</v>
      </c>
      <c r="O86" s="48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AR86" s="25" t="s">
        <v>292</v>
      </c>
      <c r="AT86" s="25" t="s">
        <v>311</v>
      </c>
      <c r="AU86" s="25" t="s">
        <v>81</v>
      </c>
      <c r="AY86" s="25" t="s">
        <v>141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25" t="s">
        <v>79</v>
      </c>
      <c r="BK86" s="214">
        <f>ROUND(I86*H86,2)</f>
        <v>0</v>
      </c>
      <c r="BL86" s="25" t="s">
        <v>215</v>
      </c>
      <c r="BM86" s="25" t="s">
        <v>1395</v>
      </c>
    </row>
    <row r="87" s="1" customFormat="1" ht="25.5" customHeight="1">
      <c r="B87" s="202"/>
      <c r="C87" s="203" t="s">
        <v>161</v>
      </c>
      <c r="D87" s="203" t="s">
        <v>144</v>
      </c>
      <c r="E87" s="204" t="s">
        <v>1396</v>
      </c>
      <c r="F87" s="205" t="s">
        <v>1397</v>
      </c>
      <c r="G87" s="206" t="s">
        <v>571</v>
      </c>
      <c r="H87" s="207">
        <v>14</v>
      </c>
      <c r="I87" s="208"/>
      <c r="J87" s="209">
        <f>ROUND(I87*H87,2)</f>
        <v>0</v>
      </c>
      <c r="K87" s="205" t="s">
        <v>5</v>
      </c>
      <c r="L87" s="47"/>
      <c r="M87" s="210" t="s">
        <v>5</v>
      </c>
      <c r="N87" s="211" t="s">
        <v>42</v>
      </c>
      <c r="O87" s="48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5" t="s">
        <v>215</v>
      </c>
      <c r="AT87" s="25" t="s">
        <v>144</v>
      </c>
      <c r="AU87" s="25" t="s">
        <v>81</v>
      </c>
      <c r="AY87" s="25" t="s">
        <v>141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5" t="s">
        <v>79</v>
      </c>
      <c r="BK87" s="214">
        <f>ROUND(I87*H87,2)</f>
        <v>0</v>
      </c>
      <c r="BL87" s="25" t="s">
        <v>215</v>
      </c>
      <c r="BM87" s="25" t="s">
        <v>1398</v>
      </c>
    </row>
    <row r="88" s="1" customFormat="1" ht="25.5" customHeight="1">
      <c r="B88" s="202"/>
      <c r="C88" s="232" t="s">
        <v>165</v>
      </c>
      <c r="D88" s="232" t="s">
        <v>311</v>
      </c>
      <c r="E88" s="233" t="s">
        <v>1396</v>
      </c>
      <c r="F88" s="234" t="s">
        <v>1399</v>
      </c>
      <c r="G88" s="235" t="s">
        <v>571</v>
      </c>
      <c r="H88" s="236">
        <v>14</v>
      </c>
      <c r="I88" s="237"/>
      <c r="J88" s="238">
        <f>ROUND(I88*H88,2)</f>
        <v>0</v>
      </c>
      <c r="K88" s="234" t="s">
        <v>5</v>
      </c>
      <c r="L88" s="239"/>
      <c r="M88" s="240" t="s">
        <v>5</v>
      </c>
      <c r="N88" s="241" t="s">
        <v>42</v>
      </c>
      <c r="O88" s="48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25" t="s">
        <v>292</v>
      </c>
      <c r="AT88" s="25" t="s">
        <v>311</v>
      </c>
      <c r="AU88" s="25" t="s">
        <v>81</v>
      </c>
      <c r="AY88" s="25" t="s">
        <v>141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5" t="s">
        <v>79</v>
      </c>
      <c r="BK88" s="214">
        <f>ROUND(I88*H88,2)</f>
        <v>0</v>
      </c>
      <c r="BL88" s="25" t="s">
        <v>215</v>
      </c>
      <c r="BM88" s="25" t="s">
        <v>1400</v>
      </c>
    </row>
    <row r="89" s="1" customFormat="1" ht="16.5" customHeight="1">
      <c r="B89" s="202"/>
      <c r="C89" s="203" t="s">
        <v>170</v>
      </c>
      <c r="D89" s="203" t="s">
        <v>144</v>
      </c>
      <c r="E89" s="204" t="s">
        <v>1401</v>
      </c>
      <c r="F89" s="205" t="s">
        <v>1402</v>
      </c>
      <c r="G89" s="206" t="s">
        <v>571</v>
      </c>
      <c r="H89" s="207">
        <v>12</v>
      </c>
      <c r="I89" s="208"/>
      <c r="J89" s="209">
        <f>ROUND(I89*H89,2)</f>
        <v>0</v>
      </c>
      <c r="K89" s="205" t="s">
        <v>5</v>
      </c>
      <c r="L89" s="47"/>
      <c r="M89" s="210" t="s">
        <v>5</v>
      </c>
      <c r="N89" s="211" t="s">
        <v>42</v>
      </c>
      <c r="O89" s="48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5" t="s">
        <v>215</v>
      </c>
      <c r="AT89" s="25" t="s">
        <v>144</v>
      </c>
      <c r="AU89" s="25" t="s">
        <v>81</v>
      </c>
      <c r="AY89" s="25" t="s">
        <v>141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5" t="s">
        <v>79</v>
      </c>
      <c r="BK89" s="214">
        <f>ROUND(I89*H89,2)</f>
        <v>0</v>
      </c>
      <c r="BL89" s="25" t="s">
        <v>215</v>
      </c>
      <c r="BM89" s="25" t="s">
        <v>1403</v>
      </c>
    </row>
    <row r="90" s="1" customFormat="1" ht="16.5" customHeight="1">
      <c r="B90" s="202"/>
      <c r="C90" s="232" t="s">
        <v>174</v>
      </c>
      <c r="D90" s="232" t="s">
        <v>311</v>
      </c>
      <c r="E90" s="233" t="s">
        <v>1401</v>
      </c>
      <c r="F90" s="234" t="s">
        <v>1404</v>
      </c>
      <c r="G90" s="235" t="s">
        <v>571</v>
      </c>
      <c r="H90" s="236">
        <v>12</v>
      </c>
      <c r="I90" s="237"/>
      <c r="J90" s="238">
        <f>ROUND(I90*H90,2)</f>
        <v>0</v>
      </c>
      <c r="K90" s="234" t="s">
        <v>5</v>
      </c>
      <c r="L90" s="239"/>
      <c r="M90" s="240" t="s">
        <v>5</v>
      </c>
      <c r="N90" s="241" t="s">
        <v>42</v>
      </c>
      <c r="O90" s="48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5" t="s">
        <v>292</v>
      </c>
      <c r="AT90" s="25" t="s">
        <v>311</v>
      </c>
      <c r="AU90" s="25" t="s">
        <v>81</v>
      </c>
      <c r="AY90" s="25" t="s">
        <v>141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5" t="s">
        <v>79</v>
      </c>
      <c r="BK90" s="214">
        <f>ROUND(I90*H90,2)</f>
        <v>0</v>
      </c>
      <c r="BL90" s="25" t="s">
        <v>215</v>
      </c>
      <c r="BM90" s="25" t="s">
        <v>1405</v>
      </c>
    </row>
    <row r="91" s="1" customFormat="1" ht="16.5" customHeight="1">
      <c r="B91" s="202"/>
      <c r="C91" s="203" t="s">
        <v>181</v>
      </c>
      <c r="D91" s="203" t="s">
        <v>144</v>
      </c>
      <c r="E91" s="204" t="s">
        <v>1406</v>
      </c>
      <c r="F91" s="205" t="s">
        <v>1407</v>
      </c>
      <c r="G91" s="206" t="s">
        <v>571</v>
      </c>
      <c r="H91" s="207">
        <v>2</v>
      </c>
      <c r="I91" s="208"/>
      <c r="J91" s="209">
        <f>ROUND(I91*H91,2)</f>
        <v>0</v>
      </c>
      <c r="K91" s="205" t="s">
        <v>5</v>
      </c>
      <c r="L91" s="47"/>
      <c r="M91" s="210" t="s">
        <v>5</v>
      </c>
      <c r="N91" s="211" t="s">
        <v>42</v>
      </c>
      <c r="O91" s="48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5" t="s">
        <v>215</v>
      </c>
      <c r="AT91" s="25" t="s">
        <v>144</v>
      </c>
      <c r="AU91" s="25" t="s">
        <v>81</v>
      </c>
      <c r="AY91" s="25" t="s">
        <v>141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5" t="s">
        <v>79</v>
      </c>
      <c r="BK91" s="214">
        <f>ROUND(I91*H91,2)</f>
        <v>0</v>
      </c>
      <c r="BL91" s="25" t="s">
        <v>215</v>
      </c>
      <c r="BM91" s="25" t="s">
        <v>1408</v>
      </c>
    </row>
    <row r="92" s="1" customFormat="1" ht="16.5" customHeight="1">
      <c r="B92" s="202"/>
      <c r="C92" s="232" t="s">
        <v>143</v>
      </c>
      <c r="D92" s="232" t="s">
        <v>311</v>
      </c>
      <c r="E92" s="233" t="s">
        <v>1406</v>
      </c>
      <c r="F92" s="234" t="s">
        <v>1409</v>
      </c>
      <c r="G92" s="235" t="s">
        <v>571</v>
      </c>
      <c r="H92" s="236">
        <v>2</v>
      </c>
      <c r="I92" s="237"/>
      <c r="J92" s="238">
        <f>ROUND(I92*H92,2)</f>
        <v>0</v>
      </c>
      <c r="K92" s="234" t="s">
        <v>5</v>
      </c>
      <c r="L92" s="239"/>
      <c r="M92" s="240" t="s">
        <v>5</v>
      </c>
      <c r="N92" s="241" t="s">
        <v>42</v>
      </c>
      <c r="O92" s="48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25" t="s">
        <v>292</v>
      </c>
      <c r="AT92" s="25" t="s">
        <v>311</v>
      </c>
      <c r="AU92" s="25" t="s">
        <v>81</v>
      </c>
      <c r="AY92" s="25" t="s">
        <v>141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5" t="s">
        <v>79</v>
      </c>
      <c r="BK92" s="214">
        <f>ROUND(I92*H92,2)</f>
        <v>0</v>
      </c>
      <c r="BL92" s="25" t="s">
        <v>215</v>
      </c>
      <c r="BM92" s="25" t="s">
        <v>1410</v>
      </c>
    </row>
    <row r="93" s="1" customFormat="1" ht="16.5" customHeight="1">
      <c r="B93" s="202"/>
      <c r="C93" s="232" t="s">
        <v>192</v>
      </c>
      <c r="D93" s="232" t="s">
        <v>311</v>
      </c>
      <c r="E93" s="233" t="s">
        <v>1411</v>
      </c>
      <c r="F93" s="234" t="s">
        <v>1412</v>
      </c>
      <c r="G93" s="235" t="s">
        <v>168</v>
      </c>
      <c r="H93" s="236">
        <v>24</v>
      </c>
      <c r="I93" s="237"/>
      <c r="J93" s="238">
        <f>ROUND(I93*H93,2)</f>
        <v>0</v>
      </c>
      <c r="K93" s="234" t="s">
        <v>5</v>
      </c>
      <c r="L93" s="239"/>
      <c r="M93" s="240" t="s">
        <v>5</v>
      </c>
      <c r="N93" s="241" t="s">
        <v>42</v>
      </c>
      <c r="O93" s="48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5" t="s">
        <v>292</v>
      </c>
      <c r="AT93" s="25" t="s">
        <v>311</v>
      </c>
      <c r="AU93" s="25" t="s">
        <v>81</v>
      </c>
      <c r="AY93" s="25" t="s">
        <v>141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5" t="s">
        <v>79</v>
      </c>
      <c r="BK93" s="214">
        <f>ROUND(I93*H93,2)</f>
        <v>0</v>
      </c>
      <c r="BL93" s="25" t="s">
        <v>215</v>
      </c>
      <c r="BM93" s="25" t="s">
        <v>1413</v>
      </c>
    </row>
    <row r="94" s="1" customFormat="1" ht="16.5" customHeight="1">
      <c r="B94" s="202"/>
      <c r="C94" s="232" t="s">
        <v>197</v>
      </c>
      <c r="D94" s="232" t="s">
        <v>311</v>
      </c>
      <c r="E94" s="233" t="s">
        <v>1414</v>
      </c>
      <c r="F94" s="234" t="s">
        <v>1415</v>
      </c>
      <c r="G94" s="235" t="s">
        <v>168</v>
      </c>
      <c r="H94" s="236">
        <v>24</v>
      </c>
      <c r="I94" s="237"/>
      <c r="J94" s="238">
        <f>ROUND(I94*H94,2)</f>
        <v>0</v>
      </c>
      <c r="K94" s="234" t="s">
        <v>5</v>
      </c>
      <c r="L94" s="239"/>
      <c r="M94" s="240" t="s">
        <v>5</v>
      </c>
      <c r="N94" s="241" t="s">
        <v>42</v>
      </c>
      <c r="O94" s="48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5" t="s">
        <v>292</v>
      </c>
      <c r="AT94" s="25" t="s">
        <v>311</v>
      </c>
      <c r="AU94" s="25" t="s">
        <v>81</v>
      </c>
      <c r="AY94" s="25" t="s">
        <v>141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5" t="s">
        <v>79</v>
      </c>
      <c r="BK94" s="214">
        <f>ROUND(I94*H94,2)</f>
        <v>0</v>
      </c>
      <c r="BL94" s="25" t="s">
        <v>215</v>
      </c>
      <c r="BM94" s="25" t="s">
        <v>1416</v>
      </c>
    </row>
    <row r="95" s="1" customFormat="1" ht="16.5" customHeight="1">
      <c r="B95" s="202"/>
      <c r="C95" s="232" t="s">
        <v>200</v>
      </c>
      <c r="D95" s="232" t="s">
        <v>311</v>
      </c>
      <c r="E95" s="233" t="s">
        <v>1417</v>
      </c>
      <c r="F95" s="234" t="s">
        <v>1418</v>
      </c>
      <c r="G95" s="235" t="s">
        <v>168</v>
      </c>
      <c r="H95" s="236">
        <v>100</v>
      </c>
      <c r="I95" s="237"/>
      <c r="J95" s="238">
        <f>ROUND(I95*H95,2)</f>
        <v>0</v>
      </c>
      <c r="K95" s="234" t="s">
        <v>5</v>
      </c>
      <c r="L95" s="239"/>
      <c r="M95" s="240" t="s">
        <v>5</v>
      </c>
      <c r="N95" s="241" t="s">
        <v>42</v>
      </c>
      <c r="O95" s="48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5" t="s">
        <v>292</v>
      </c>
      <c r="AT95" s="25" t="s">
        <v>311</v>
      </c>
      <c r="AU95" s="25" t="s">
        <v>81</v>
      </c>
      <c r="AY95" s="25" t="s">
        <v>141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5" t="s">
        <v>79</v>
      </c>
      <c r="BK95" s="214">
        <f>ROUND(I95*H95,2)</f>
        <v>0</v>
      </c>
      <c r="BL95" s="25" t="s">
        <v>215</v>
      </c>
      <c r="BM95" s="25" t="s">
        <v>1419</v>
      </c>
    </row>
    <row r="96" s="1" customFormat="1" ht="16.5" customHeight="1">
      <c r="B96" s="202"/>
      <c r="C96" s="203" t="s">
        <v>205</v>
      </c>
      <c r="D96" s="203" t="s">
        <v>144</v>
      </c>
      <c r="E96" s="204" t="s">
        <v>1420</v>
      </c>
      <c r="F96" s="205" t="s">
        <v>1421</v>
      </c>
      <c r="G96" s="206" t="s">
        <v>168</v>
      </c>
      <c r="H96" s="207">
        <v>24</v>
      </c>
      <c r="I96" s="208"/>
      <c r="J96" s="209">
        <f>ROUND(I96*H96,2)</f>
        <v>0</v>
      </c>
      <c r="K96" s="205" t="s">
        <v>5</v>
      </c>
      <c r="L96" s="47"/>
      <c r="M96" s="210" t="s">
        <v>5</v>
      </c>
      <c r="N96" s="211" t="s">
        <v>42</v>
      </c>
      <c r="O96" s="48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5" t="s">
        <v>215</v>
      </c>
      <c r="AT96" s="25" t="s">
        <v>144</v>
      </c>
      <c r="AU96" s="25" t="s">
        <v>81</v>
      </c>
      <c r="AY96" s="25" t="s">
        <v>141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5" t="s">
        <v>79</v>
      </c>
      <c r="BK96" s="214">
        <f>ROUND(I96*H96,2)</f>
        <v>0</v>
      </c>
      <c r="BL96" s="25" t="s">
        <v>215</v>
      </c>
      <c r="BM96" s="25" t="s">
        <v>1422</v>
      </c>
    </row>
    <row r="97" s="1" customFormat="1" ht="16.5" customHeight="1">
      <c r="B97" s="202"/>
      <c r="C97" s="203" t="s">
        <v>11</v>
      </c>
      <c r="D97" s="203" t="s">
        <v>144</v>
      </c>
      <c r="E97" s="204" t="s">
        <v>1423</v>
      </c>
      <c r="F97" s="205" t="s">
        <v>1424</v>
      </c>
      <c r="G97" s="206" t="s">
        <v>168</v>
      </c>
      <c r="H97" s="207">
        <v>371</v>
      </c>
      <c r="I97" s="208"/>
      <c r="J97" s="209">
        <f>ROUND(I97*H97,2)</f>
        <v>0</v>
      </c>
      <c r="K97" s="205" t="s">
        <v>5</v>
      </c>
      <c r="L97" s="47"/>
      <c r="M97" s="210" t="s">
        <v>5</v>
      </c>
      <c r="N97" s="211" t="s">
        <v>42</v>
      </c>
      <c r="O97" s="48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5" t="s">
        <v>215</v>
      </c>
      <c r="AT97" s="25" t="s">
        <v>144</v>
      </c>
      <c r="AU97" s="25" t="s">
        <v>81</v>
      </c>
      <c r="AY97" s="25" t="s">
        <v>141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5" t="s">
        <v>79</v>
      </c>
      <c r="BK97" s="214">
        <f>ROUND(I97*H97,2)</f>
        <v>0</v>
      </c>
      <c r="BL97" s="25" t="s">
        <v>215</v>
      </c>
      <c r="BM97" s="25" t="s">
        <v>1425</v>
      </c>
    </row>
    <row r="98" s="1" customFormat="1" ht="16.5" customHeight="1">
      <c r="B98" s="202"/>
      <c r="C98" s="232" t="s">
        <v>215</v>
      </c>
      <c r="D98" s="232" t="s">
        <v>311</v>
      </c>
      <c r="E98" s="233" t="s">
        <v>1426</v>
      </c>
      <c r="F98" s="234" t="s">
        <v>1427</v>
      </c>
      <c r="G98" s="235" t="s">
        <v>357</v>
      </c>
      <c r="H98" s="236">
        <v>371</v>
      </c>
      <c r="I98" s="237"/>
      <c r="J98" s="238">
        <f>ROUND(I98*H98,2)</f>
        <v>0</v>
      </c>
      <c r="K98" s="234" t="s">
        <v>5</v>
      </c>
      <c r="L98" s="239"/>
      <c r="M98" s="240" t="s">
        <v>5</v>
      </c>
      <c r="N98" s="241" t="s">
        <v>42</v>
      </c>
      <c r="O98" s="48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5" t="s">
        <v>292</v>
      </c>
      <c r="AT98" s="25" t="s">
        <v>311</v>
      </c>
      <c r="AU98" s="25" t="s">
        <v>81</v>
      </c>
      <c r="AY98" s="25" t="s">
        <v>141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5" t="s">
        <v>79</v>
      </c>
      <c r="BK98" s="214">
        <f>ROUND(I98*H98,2)</f>
        <v>0</v>
      </c>
      <c r="BL98" s="25" t="s">
        <v>215</v>
      </c>
      <c r="BM98" s="25" t="s">
        <v>1428</v>
      </c>
    </row>
    <row r="99" s="10" customFormat="1" ht="29.88" customHeight="1">
      <c r="B99" s="189"/>
      <c r="D99" s="190" t="s">
        <v>70</v>
      </c>
      <c r="E99" s="200" t="s">
        <v>1429</v>
      </c>
      <c r="F99" s="200" t="s">
        <v>1430</v>
      </c>
      <c r="I99" s="192"/>
      <c r="J99" s="201">
        <f>BK99</f>
        <v>0</v>
      </c>
      <c r="L99" s="189"/>
      <c r="M99" s="194"/>
      <c r="N99" s="195"/>
      <c r="O99" s="195"/>
      <c r="P99" s="196">
        <f>SUM(P100:P103)</f>
        <v>0</v>
      </c>
      <c r="Q99" s="195"/>
      <c r="R99" s="196">
        <f>SUM(R100:R103)</f>
        <v>0</v>
      </c>
      <c r="S99" s="195"/>
      <c r="T99" s="197">
        <f>SUM(T100:T103)</f>
        <v>0</v>
      </c>
      <c r="AR99" s="190" t="s">
        <v>81</v>
      </c>
      <c r="AT99" s="198" t="s">
        <v>70</v>
      </c>
      <c r="AU99" s="198" t="s">
        <v>79</v>
      </c>
      <c r="AY99" s="190" t="s">
        <v>141</v>
      </c>
      <c r="BK99" s="199">
        <f>SUM(BK100:BK103)</f>
        <v>0</v>
      </c>
    </row>
    <row r="100" s="1" customFormat="1" ht="16.5" customHeight="1">
      <c r="B100" s="202"/>
      <c r="C100" s="203" t="s">
        <v>219</v>
      </c>
      <c r="D100" s="203" t="s">
        <v>144</v>
      </c>
      <c r="E100" s="204" t="s">
        <v>1431</v>
      </c>
      <c r="F100" s="205" t="s">
        <v>1432</v>
      </c>
      <c r="G100" s="206" t="s">
        <v>168</v>
      </c>
      <c r="H100" s="207">
        <v>395</v>
      </c>
      <c r="I100" s="208"/>
      <c r="J100" s="209">
        <f>ROUND(I100*H100,2)</f>
        <v>0</v>
      </c>
      <c r="K100" s="205" t="s">
        <v>5</v>
      </c>
      <c r="L100" s="47"/>
      <c r="M100" s="210" t="s">
        <v>5</v>
      </c>
      <c r="N100" s="211" t="s">
        <v>42</v>
      </c>
      <c r="O100" s="48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5" t="s">
        <v>215</v>
      </c>
      <c r="AT100" s="25" t="s">
        <v>144</v>
      </c>
      <c r="AU100" s="25" t="s">
        <v>81</v>
      </c>
      <c r="AY100" s="25" t="s">
        <v>141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5" t="s">
        <v>79</v>
      </c>
      <c r="BK100" s="214">
        <f>ROUND(I100*H100,2)</f>
        <v>0</v>
      </c>
      <c r="BL100" s="25" t="s">
        <v>215</v>
      </c>
      <c r="BM100" s="25" t="s">
        <v>1433</v>
      </c>
    </row>
    <row r="101" s="1" customFormat="1" ht="16.5" customHeight="1">
      <c r="B101" s="202"/>
      <c r="C101" s="232" t="s">
        <v>224</v>
      </c>
      <c r="D101" s="232" t="s">
        <v>311</v>
      </c>
      <c r="E101" s="233" t="s">
        <v>1431</v>
      </c>
      <c r="F101" s="234" t="s">
        <v>1434</v>
      </c>
      <c r="G101" s="235" t="s">
        <v>168</v>
      </c>
      <c r="H101" s="236">
        <v>395</v>
      </c>
      <c r="I101" s="237"/>
      <c r="J101" s="238">
        <f>ROUND(I101*H101,2)</f>
        <v>0</v>
      </c>
      <c r="K101" s="234" t="s">
        <v>5</v>
      </c>
      <c r="L101" s="239"/>
      <c r="M101" s="240" t="s">
        <v>5</v>
      </c>
      <c r="N101" s="241" t="s">
        <v>42</v>
      </c>
      <c r="O101" s="48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5" t="s">
        <v>292</v>
      </c>
      <c r="AT101" s="25" t="s">
        <v>311</v>
      </c>
      <c r="AU101" s="25" t="s">
        <v>81</v>
      </c>
      <c r="AY101" s="25" t="s">
        <v>141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79</v>
      </c>
      <c r="BK101" s="214">
        <f>ROUND(I101*H101,2)</f>
        <v>0</v>
      </c>
      <c r="BL101" s="25" t="s">
        <v>215</v>
      </c>
      <c r="BM101" s="25" t="s">
        <v>1435</v>
      </c>
    </row>
    <row r="102" s="1" customFormat="1" ht="16.5" customHeight="1">
      <c r="B102" s="202"/>
      <c r="C102" s="203" t="s">
        <v>228</v>
      </c>
      <c r="D102" s="203" t="s">
        <v>144</v>
      </c>
      <c r="E102" s="204" t="s">
        <v>1436</v>
      </c>
      <c r="F102" s="205" t="s">
        <v>1437</v>
      </c>
      <c r="G102" s="206" t="s">
        <v>571</v>
      </c>
      <c r="H102" s="207">
        <v>12</v>
      </c>
      <c r="I102" s="208"/>
      <c r="J102" s="209">
        <f>ROUND(I102*H102,2)</f>
        <v>0</v>
      </c>
      <c r="K102" s="205" t="s">
        <v>5</v>
      </c>
      <c r="L102" s="47"/>
      <c r="M102" s="210" t="s">
        <v>5</v>
      </c>
      <c r="N102" s="211" t="s">
        <v>42</v>
      </c>
      <c r="O102" s="48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5" t="s">
        <v>215</v>
      </c>
      <c r="AT102" s="25" t="s">
        <v>144</v>
      </c>
      <c r="AU102" s="25" t="s">
        <v>81</v>
      </c>
      <c r="AY102" s="25" t="s">
        <v>141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5" t="s">
        <v>79</v>
      </c>
      <c r="BK102" s="214">
        <f>ROUND(I102*H102,2)</f>
        <v>0</v>
      </c>
      <c r="BL102" s="25" t="s">
        <v>215</v>
      </c>
      <c r="BM102" s="25" t="s">
        <v>1438</v>
      </c>
    </row>
    <row r="103" s="1" customFormat="1" ht="16.5" customHeight="1">
      <c r="B103" s="202"/>
      <c r="C103" s="232" t="s">
        <v>233</v>
      </c>
      <c r="D103" s="232" t="s">
        <v>311</v>
      </c>
      <c r="E103" s="233" t="s">
        <v>1436</v>
      </c>
      <c r="F103" s="234" t="s">
        <v>1439</v>
      </c>
      <c r="G103" s="235" t="s">
        <v>571</v>
      </c>
      <c r="H103" s="236">
        <v>12</v>
      </c>
      <c r="I103" s="237"/>
      <c r="J103" s="238">
        <f>ROUND(I103*H103,2)</f>
        <v>0</v>
      </c>
      <c r="K103" s="234" t="s">
        <v>5</v>
      </c>
      <c r="L103" s="239"/>
      <c r="M103" s="240" t="s">
        <v>5</v>
      </c>
      <c r="N103" s="241" t="s">
        <v>42</v>
      </c>
      <c r="O103" s="48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5" t="s">
        <v>292</v>
      </c>
      <c r="AT103" s="25" t="s">
        <v>311</v>
      </c>
      <c r="AU103" s="25" t="s">
        <v>81</v>
      </c>
      <c r="AY103" s="25" t="s">
        <v>141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5" t="s">
        <v>79</v>
      </c>
      <c r="BK103" s="214">
        <f>ROUND(I103*H103,2)</f>
        <v>0</v>
      </c>
      <c r="BL103" s="25" t="s">
        <v>215</v>
      </c>
      <c r="BM103" s="25" t="s">
        <v>1440</v>
      </c>
    </row>
    <row r="104" s="10" customFormat="1" ht="29.88" customHeight="1">
      <c r="B104" s="189"/>
      <c r="D104" s="190" t="s">
        <v>70</v>
      </c>
      <c r="E104" s="200" t="s">
        <v>1441</v>
      </c>
      <c r="F104" s="200" t="s">
        <v>1442</v>
      </c>
      <c r="I104" s="192"/>
      <c r="J104" s="201">
        <f>BK104</f>
        <v>0</v>
      </c>
      <c r="L104" s="189"/>
      <c r="M104" s="194"/>
      <c r="N104" s="195"/>
      <c r="O104" s="195"/>
      <c r="P104" s="196">
        <f>SUM(P105:P122)</f>
        <v>0</v>
      </c>
      <c r="Q104" s="195"/>
      <c r="R104" s="196">
        <f>SUM(R105:R122)</f>
        <v>0</v>
      </c>
      <c r="S104" s="195"/>
      <c r="T104" s="197">
        <f>SUM(T105:T122)</f>
        <v>0</v>
      </c>
      <c r="AR104" s="190" t="s">
        <v>81</v>
      </c>
      <c r="AT104" s="198" t="s">
        <v>70</v>
      </c>
      <c r="AU104" s="198" t="s">
        <v>79</v>
      </c>
      <c r="AY104" s="190" t="s">
        <v>141</v>
      </c>
      <c r="BK104" s="199">
        <f>SUM(BK105:BK122)</f>
        <v>0</v>
      </c>
    </row>
    <row r="105" s="1" customFormat="1" ht="16.5" customHeight="1">
      <c r="B105" s="202"/>
      <c r="C105" s="203" t="s">
        <v>10</v>
      </c>
      <c r="D105" s="203" t="s">
        <v>144</v>
      </c>
      <c r="E105" s="204" t="s">
        <v>1443</v>
      </c>
      <c r="F105" s="205" t="s">
        <v>1444</v>
      </c>
      <c r="G105" s="206" t="s">
        <v>168</v>
      </c>
      <c r="H105" s="207">
        <v>185.5</v>
      </c>
      <c r="I105" s="208"/>
      <c r="J105" s="209">
        <f>ROUND(I105*H105,2)</f>
        <v>0</v>
      </c>
      <c r="K105" s="205" t="s">
        <v>5</v>
      </c>
      <c r="L105" s="47"/>
      <c r="M105" s="210" t="s">
        <v>5</v>
      </c>
      <c r="N105" s="211" t="s">
        <v>42</v>
      </c>
      <c r="O105" s="48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5" t="s">
        <v>215</v>
      </c>
      <c r="AT105" s="25" t="s">
        <v>144</v>
      </c>
      <c r="AU105" s="25" t="s">
        <v>81</v>
      </c>
      <c r="AY105" s="25" t="s">
        <v>141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5" t="s">
        <v>79</v>
      </c>
      <c r="BK105" s="214">
        <f>ROUND(I105*H105,2)</f>
        <v>0</v>
      </c>
      <c r="BL105" s="25" t="s">
        <v>215</v>
      </c>
      <c r="BM105" s="25" t="s">
        <v>1445</v>
      </c>
    </row>
    <row r="106" s="1" customFormat="1" ht="16.5" customHeight="1">
      <c r="B106" s="202"/>
      <c r="C106" s="203" t="s">
        <v>242</v>
      </c>
      <c r="D106" s="203" t="s">
        <v>144</v>
      </c>
      <c r="E106" s="204" t="s">
        <v>1446</v>
      </c>
      <c r="F106" s="205" t="s">
        <v>1447</v>
      </c>
      <c r="G106" s="206" t="s">
        <v>168</v>
      </c>
      <c r="H106" s="207">
        <v>185.5</v>
      </c>
      <c r="I106" s="208"/>
      <c r="J106" s="209">
        <f>ROUND(I106*H106,2)</f>
        <v>0</v>
      </c>
      <c r="K106" s="205" t="s">
        <v>5</v>
      </c>
      <c r="L106" s="47"/>
      <c r="M106" s="210" t="s">
        <v>5</v>
      </c>
      <c r="N106" s="211" t="s">
        <v>42</v>
      </c>
      <c r="O106" s="48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25" t="s">
        <v>215</v>
      </c>
      <c r="AT106" s="25" t="s">
        <v>144</v>
      </c>
      <c r="AU106" s="25" t="s">
        <v>81</v>
      </c>
      <c r="AY106" s="25" t="s">
        <v>141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5" t="s">
        <v>79</v>
      </c>
      <c r="BK106" s="214">
        <f>ROUND(I106*H106,2)</f>
        <v>0</v>
      </c>
      <c r="BL106" s="25" t="s">
        <v>215</v>
      </c>
      <c r="BM106" s="25" t="s">
        <v>1448</v>
      </c>
    </row>
    <row r="107" s="1" customFormat="1" ht="16.5" customHeight="1">
      <c r="B107" s="202"/>
      <c r="C107" s="203" t="s">
        <v>247</v>
      </c>
      <c r="D107" s="203" t="s">
        <v>144</v>
      </c>
      <c r="E107" s="204" t="s">
        <v>1449</v>
      </c>
      <c r="F107" s="205" t="s">
        <v>1450</v>
      </c>
      <c r="G107" s="206" t="s">
        <v>571</v>
      </c>
      <c r="H107" s="207">
        <v>13</v>
      </c>
      <c r="I107" s="208"/>
      <c r="J107" s="209">
        <f>ROUND(I107*H107,2)</f>
        <v>0</v>
      </c>
      <c r="K107" s="205" t="s">
        <v>5</v>
      </c>
      <c r="L107" s="47"/>
      <c r="M107" s="210" t="s">
        <v>5</v>
      </c>
      <c r="N107" s="211" t="s">
        <v>42</v>
      </c>
      <c r="O107" s="48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5" t="s">
        <v>215</v>
      </c>
      <c r="AT107" s="25" t="s">
        <v>144</v>
      </c>
      <c r="AU107" s="25" t="s">
        <v>81</v>
      </c>
      <c r="AY107" s="25" t="s">
        <v>141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5" t="s">
        <v>79</v>
      </c>
      <c r="BK107" s="214">
        <f>ROUND(I107*H107,2)</f>
        <v>0</v>
      </c>
      <c r="BL107" s="25" t="s">
        <v>215</v>
      </c>
      <c r="BM107" s="25" t="s">
        <v>1451</v>
      </c>
    </row>
    <row r="108" s="1" customFormat="1" ht="16.5" customHeight="1">
      <c r="B108" s="202"/>
      <c r="C108" s="203" t="s">
        <v>252</v>
      </c>
      <c r="D108" s="203" t="s">
        <v>144</v>
      </c>
      <c r="E108" s="204" t="s">
        <v>1452</v>
      </c>
      <c r="F108" s="205" t="s">
        <v>1453</v>
      </c>
      <c r="G108" s="206" t="s">
        <v>571</v>
      </c>
      <c r="H108" s="207">
        <v>13</v>
      </c>
      <c r="I108" s="208"/>
      <c r="J108" s="209">
        <f>ROUND(I108*H108,2)</f>
        <v>0</v>
      </c>
      <c r="K108" s="205" t="s">
        <v>5</v>
      </c>
      <c r="L108" s="47"/>
      <c r="M108" s="210" t="s">
        <v>5</v>
      </c>
      <c r="N108" s="211" t="s">
        <v>42</v>
      </c>
      <c r="O108" s="48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5" t="s">
        <v>215</v>
      </c>
      <c r="AT108" s="25" t="s">
        <v>144</v>
      </c>
      <c r="AU108" s="25" t="s">
        <v>81</v>
      </c>
      <c r="AY108" s="25" t="s">
        <v>141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5" t="s">
        <v>79</v>
      </c>
      <c r="BK108" s="214">
        <f>ROUND(I108*H108,2)</f>
        <v>0</v>
      </c>
      <c r="BL108" s="25" t="s">
        <v>215</v>
      </c>
      <c r="BM108" s="25" t="s">
        <v>1454</v>
      </c>
    </row>
    <row r="109" s="1" customFormat="1" ht="16.5" customHeight="1">
      <c r="B109" s="202"/>
      <c r="C109" s="203" t="s">
        <v>257</v>
      </c>
      <c r="D109" s="203" t="s">
        <v>144</v>
      </c>
      <c r="E109" s="204" t="s">
        <v>1455</v>
      </c>
      <c r="F109" s="205" t="s">
        <v>1456</v>
      </c>
      <c r="G109" s="206" t="s">
        <v>571</v>
      </c>
      <c r="H109" s="207">
        <v>13</v>
      </c>
      <c r="I109" s="208"/>
      <c r="J109" s="209">
        <f>ROUND(I109*H109,2)</f>
        <v>0</v>
      </c>
      <c r="K109" s="205" t="s">
        <v>5</v>
      </c>
      <c r="L109" s="47"/>
      <c r="M109" s="210" t="s">
        <v>5</v>
      </c>
      <c r="N109" s="211" t="s">
        <v>42</v>
      </c>
      <c r="O109" s="48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5" t="s">
        <v>215</v>
      </c>
      <c r="AT109" s="25" t="s">
        <v>144</v>
      </c>
      <c r="AU109" s="25" t="s">
        <v>81</v>
      </c>
      <c r="AY109" s="25" t="s">
        <v>141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5" t="s">
        <v>79</v>
      </c>
      <c r="BK109" s="214">
        <f>ROUND(I109*H109,2)</f>
        <v>0</v>
      </c>
      <c r="BL109" s="25" t="s">
        <v>215</v>
      </c>
      <c r="BM109" s="25" t="s">
        <v>1457</v>
      </c>
    </row>
    <row r="110" s="1" customFormat="1" ht="16.5" customHeight="1">
      <c r="B110" s="202"/>
      <c r="C110" s="203" t="s">
        <v>261</v>
      </c>
      <c r="D110" s="203" t="s">
        <v>144</v>
      </c>
      <c r="E110" s="204" t="s">
        <v>1458</v>
      </c>
      <c r="F110" s="205" t="s">
        <v>1459</v>
      </c>
      <c r="G110" s="206" t="s">
        <v>1460</v>
      </c>
      <c r="H110" s="207">
        <v>0.40000000000000002</v>
      </c>
      <c r="I110" s="208"/>
      <c r="J110" s="209">
        <f>ROUND(I110*H110,2)</f>
        <v>0</v>
      </c>
      <c r="K110" s="205" t="s">
        <v>5</v>
      </c>
      <c r="L110" s="47"/>
      <c r="M110" s="210" t="s">
        <v>5</v>
      </c>
      <c r="N110" s="211" t="s">
        <v>42</v>
      </c>
      <c r="O110" s="48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5" t="s">
        <v>215</v>
      </c>
      <c r="AT110" s="25" t="s">
        <v>144</v>
      </c>
      <c r="AU110" s="25" t="s">
        <v>81</v>
      </c>
      <c r="AY110" s="25" t="s">
        <v>141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5" t="s">
        <v>79</v>
      </c>
      <c r="BK110" s="214">
        <f>ROUND(I110*H110,2)</f>
        <v>0</v>
      </c>
      <c r="BL110" s="25" t="s">
        <v>215</v>
      </c>
      <c r="BM110" s="25" t="s">
        <v>1461</v>
      </c>
    </row>
    <row r="111" s="1" customFormat="1" ht="16.5" customHeight="1">
      <c r="B111" s="202"/>
      <c r="C111" s="203" t="s">
        <v>266</v>
      </c>
      <c r="D111" s="203" t="s">
        <v>144</v>
      </c>
      <c r="E111" s="204" t="s">
        <v>1462</v>
      </c>
      <c r="F111" s="205" t="s">
        <v>1463</v>
      </c>
      <c r="G111" s="206" t="s">
        <v>147</v>
      </c>
      <c r="H111" s="207">
        <v>185.5</v>
      </c>
      <c r="I111" s="208"/>
      <c r="J111" s="209">
        <f>ROUND(I111*H111,2)</f>
        <v>0</v>
      </c>
      <c r="K111" s="205" t="s">
        <v>5</v>
      </c>
      <c r="L111" s="47"/>
      <c r="M111" s="210" t="s">
        <v>5</v>
      </c>
      <c r="N111" s="211" t="s">
        <v>42</v>
      </c>
      <c r="O111" s="48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5" t="s">
        <v>215</v>
      </c>
      <c r="AT111" s="25" t="s">
        <v>144</v>
      </c>
      <c r="AU111" s="25" t="s">
        <v>81</v>
      </c>
      <c r="AY111" s="25" t="s">
        <v>141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5" t="s">
        <v>79</v>
      </c>
      <c r="BK111" s="214">
        <f>ROUND(I111*H111,2)</f>
        <v>0</v>
      </c>
      <c r="BL111" s="25" t="s">
        <v>215</v>
      </c>
      <c r="BM111" s="25" t="s">
        <v>1464</v>
      </c>
    </row>
    <row r="112" s="1" customFormat="1" ht="16.5" customHeight="1">
      <c r="B112" s="202"/>
      <c r="C112" s="203" t="s">
        <v>272</v>
      </c>
      <c r="D112" s="203" t="s">
        <v>144</v>
      </c>
      <c r="E112" s="204" t="s">
        <v>1465</v>
      </c>
      <c r="F112" s="205" t="s">
        <v>1466</v>
      </c>
      <c r="G112" s="206" t="s">
        <v>168</v>
      </c>
      <c r="H112" s="207">
        <v>356</v>
      </c>
      <c r="I112" s="208"/>
      <c r="J112" s="209">
        <f>ROUND(I112*H112,2)</f>
        <v>0</v>
      </c>
      <c r="K112" s="205" t="s">
        <v>5</v>
      </c>
      <c r="L112" s="47"/>
      <c r="M112" s="210" t="s">
        <v>5</v>
      </c>
      <c r="N112" s="211" t="s">
        <v>42</v>
      </c>
      <c r="O112" s="48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5" t="s">
        <v>215</v>
      </c>
      <c r="AT112" s="25" t="s">
        <v>144</v>
      </c>
      <c r="AU112" s="25" t="s">
        <v>81</v>
      </c>
      <c r="AY112" s="25" t="s">
        <v>141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5" t="s">
        <v>79</v>
      </c>
      <c r="BK112" s="214">
        <f>ROUND(I112*H112,2)</f>
        <v>0</v>
      </c>
      <c r="BL112" s="25" t="s">
        <v>215</v>
      </c>
      <c r="BM112" s="25" t="s">
        <v>1467</v>
      </c>
    </row>
    <row r="113" s="1" customFormat="1" ht="16.5" customHeight="1">
      <c r="B113" s="202"/>
      <c r="C113" s="232" t="s">
        <v>278</v>
      </c>
      <c r="D113" s="232" t="s">
        <v>311</v>
      </c>
      <c r="E113" s="233" t="s">
        <v>1468</v>
      </c>
      <c r="F113" s="234" t="s">
        <v>1469</v>
      </c>
      <c r="G113" s="235" t="s">
        <v>177</v>
      </c>
      <c r="H113" s="236">
        <v>41</v>
      </c>
      <c r="I113" s="237"/>
      <c r="J113" s="238">
        <f>ROUND(I113*H113,2)</f>
        <v>0</v>
      </c>
      <c r="K113" s="234" t="s">
        <v>5</v>
      </c>
      <c r="L113" s="239"/>
      <c r="M113" s="240" t="s">
        <v>5</v>
      </c>
      <c r="N113" s="241" t="s">
        <v>42</v>
      </c>
      <c r="O113" s="48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5" t="s">
        <v>292</v>
      </c>
      <c r="AT113" s="25" t="s">
        <v>311</v>
      </c>
      <c r="AU113" s="25" t="s">
        <v>81</v>
      </c>
      <c r="AY113" s="25" t="s">
        <v>141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5" t="s">
        <v>79</v>
      </c>
      <c r="BK113" s="214">
        <f>ROUND(I113*H113,2)</f>
        <v>0</v>
      </c>
      <c r="BL113" s="25" t="s">
        <v>215</v>
      </c>
      <c r="BM113" s="25" t="s">
        <v>1470</v>
      </c>
    </row>
    <row r="114" s="1" customFormat="1" ht="16.5" customHeight="1">
      <c r="B114" s="202"/>
      <c r="C114" s="232" t="s">
        <v>284</v>
      </c>
      <c r="D114" s="232" t="s">
        <v>311</v>
      </c>
      <c r="E114" s="233" t="s">
        <v>1471</v>
      </c>
      <c r="F114" s="234" t="s">
        <v>1472</v>
      </c>
      <c r="G114" s="235" t="s">
        <v>177</v>
      </c>
      <c r="H114" s="236">
        <v>2</v>
      </c>
      <c r="I114" s="237"/>
      <c r="J114" s="238">
        <f>ROUND(I114*H114,2)</f>
        <v>0</v>
      </c>
      <c r="K114" s="234" t="s">
        <v>5</v>
      </c>
      <c r="L114" s="239"/>
      <c r="M114" s="240" t="s">
        <v>5</v>
      </c>
      <c r="N114" s="241" t="s">
        <v>42</v>
      </c>
      <c r="O114" s="48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5" t="s">
        <v>292</v>
      </c>
      <c r="AT114" s="25" t="s">
        <v>311</v>
      </c>
      <c r="AU114" s="25" t="s">
        <v>81</v>
      </c>
      <c r="AY114" s="25" t="s">
        <v>141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5" t="s">
        <v>79</v>
      </c>
      <c r="BK114" s="214">
        <f>ROUND(I114*H114,2)</f>
        <v>0</v>
      </c>
      <c r="BL114" s="25" t="s">
        <v>215</v>
      </c>
      <c r="BM114" s="25" t="s">
        <v>1473</v>
      </c>
    </row>
    <row r="115" s="1" customFormat="1" ht="16.5" customHeight="1">
      <c r="B115" s="202"/>
      <c r="C115" s="232" t="s">
        <v>288</v>
      </c>
      <c r="D115" s="232" t="s">
        <v>311</v>
      </c>
      <c r="E115" s="233" t="s">
        <v>1474</v>
      </c>
      <c r="F115" s="234" t="s">
        <v>1475</v>
      </c>
      <c r="G115" s="235" t="s">
        <v>571</v>
      </c>
      <c r="H115" s="236">
        <v>1100</v>
      </c>
      <c r="I115" s="237"/>
      <c r="J115" s="238">
        <f>ROUND(I115*H115,2)</f>
        <v>0</v>
      </c>
      <c r="K115" s="234" t="s">
        <v>5</v>
      </c>
      <c r="L115" s="239"/>
      <c r="M115" s="240" t="s">
        <v>5</v>
      </c>
      <c r="N115" s="241" t="s">
        <v>42</v>
      </c>
      <c r="O115" s="48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5" t="s">
        <v>292</v>
      </c>
      <c r="AT115" s="25" t="s">
        <v>311</v>
      </c>
      <c r="AU115" s="25" t="s">
        <v>81</v>
      </c>
      <c r="AY115" s="25" t="s">
        <v>141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5" t="s">
        <v>79</v>
      </c>
      <c r="BK115" s="214">
        <f>ROUND(I115*H115,2)</f>
        <v>0</v>
      </c>
      <c r="BL115" s="25" t="s">
        <v>215</v>
      </c>
      <c r="BM115" s="25" t="s">
        <v>1476</v>
      </c>
    </row>
    <row r="116" s="1" customFormat="1" ht="16.5" customHeight="1">
      <c r="B116" s="202"/>
      <c r="C116" s="203" t="s">
        <v>292</v>
      </c>
      <c r="D116" s="203" t="s">
        <v>144</v>
      </c>
      <c r="E116" s="204" t="s">
        <v>1477</v>
      </c>
      <c r="F116" s="205" t="s">
        <v>1478</v>
      </c>
      <c r="G116" s="206" t="s">
        <v>168</v>
      </c>
      <c r="H116" s="207">
        <v>15</v>
      </c>
      <c r="I116" s="208"/>
      <c r="J116" s="209">
        <f>ROUND(I116*H116,2)</f>
        <v>0</v>
      </c>
      <c r="K116" s="205" t="s">
        <v>5</v>
      </c>
      <c r="L116" s="47"/>
      <c r="M116" s="210" t="s">
        <v>5</v>
      </c>
      <c r="N116" s="211" t="s">
        <v>42</v>
      </c>
      <c r="O116" s="48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5" t="s">
        <v>215</v>
      </c>
      <c r="AT116" s="25" t="s">
        <v>144</v>
      </c>
      <c r="AU116" s="25" t="s">
        <v>81</v>
      </c>
      <c r="AY116" s="25" t="s">
        <v>141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5" t="s">
        <v>79</v>
      </c>
      <c r="BK116" s="214">
        <f>ROUND(I116*H116,2)</f>
        <v>0</v>
      </c>
      <c r="BL116" s="25" t="s">
        <v>215</v>
      </c>
      <c r="BM116" s="25" t="s">
        <v>1479</v>
      </c>
    </row>
    <row r="117" s="1" customFormat="1" ht="16.5" customHeight="1">
      <c r="B117" s="202"/>
      <c r="C117" s="232" t="s">
        <v>296</v>
      </c>
      <c r="D117" s="232" t="s">
        <v>311</v>
      </c>
      <c r="E117" s="233" t="s">
        <v>1477</v>
      </c>
      <c r="F117" s="234" t="s">
        <v>1480</v>
      </c>
      <c r="G117" s="235" t="s">
        <v>168</v>
      </c>
      <c r="H117" s="236">
        <v>15</v>
      </c>
      <c r="I117" s="237"/>
      <c r="J117" s="238">
        <f>ROUND(I117*H117,2)</f>
        <v>0</v>
      </c>
      <c r="K117" s="234" t="s">
        <v>5</v>
      </c>
      <c r="L117" s="239"/>
      <c r="M117" s="240" t="s">
        <v>5</v>
      </c>
      <c r="N117" s="241" t="s">
        <v>42</v>
      </c>
      <c r="O117" s="48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5" t="s">
        <v>292</v>
      </c>
      <c r="AT117" s="25" t="s">
        <v>311</v>
      </c>
      <c r="AU117" s="25" t="s">
        <v>81</v>
      </c>
      <c r="AY117" s="25" t="s">
        <v>141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5" t="s">
        <v>79</v>
      </c>
      <c r="BK117" s="214">
        <f>ROUND(I117*H117,2)</f>
        <v>0</v>
      </c>
      <c r="BL117" s="25" t="s">
        <v>215</v>
      </c>
      <c r="BM117" s="25" t="s">
        <v>1481</v>
      </c>
    </row>
    <row r="118" s="1" customFormat="1" ht="16.5" customHeight="1">
      <c r="B118" s="202"/>
      <c r="C118" s="203" t="s">
        <v>300</v>
      </c>
      <c r="D118" s="203" t="s">
        <v>144</v>
      </c>
      <c r="E118" s="204" t="s">
        <v>1482</v>
      </c>
      <c r="F118" s="205" t="s">
        <v>1483</v>
      </c>
      <c r="G118" s="206" t="s">
        <v>177</v>
      </c>
      <c r="H118" s="207">
        <v>3</v>
      </c>
      <c r="I118" s="208"/>
      <c r="J118" s="209">
        <f>ROUND(I118*H118,2)</f>
        <v>0</v>
      </c>
      <c r="K118" s="205" t="s">
        <v>5</v>
      </c>
      <c r="L118" s="47"/>
      <c r="M118" s="210" t="s">
        <v>5</v>
      </c>
      <c r="N118" s="211" t="s">
        <v>42</v>
      </c>
      <c r="O118" s="48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5" t="s">
        <v>215</v>
      </c>
      <c r="AT118" s="25" t="s">
        <v>144</v>
      </c>
      <c r="AU118" s="25" t="s">
        <v>81</v>
      </c>
      <c r="AY118" s="25" t="s">
        <v>141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5" t="s">
        <v>79</v>
      </c>
      <c r="BK118" s="214">
        <f>ROUND(I118*H118,2)</f>
        <v>0</v>
      </c>
      <c r="BL118" s="25" t="s">
        <v>215</v>
      </c>
      <c r="BM118" s="25" t="s">
        <v>1484</v>
      </c>
    </row>
    <row r="119" s="1" customFormat="1" ht="16.5" customHeight="1">
      <c r="B119" s="202"/>
      <c r="C119" s="232" t="s">
        <v>305</v>
      </c>
      <c r="D119" s="232" t="s">
        <v>311</v>
      </c>
      <c r="E119" s="233" t="s">
        <v>1482</v>
      </c>
      <c r="F119" s="234" t="s">
        <v>1485</v>
      </c>
      <c r="G119" s="235" t="s">
        <v>177</v>
      </c>
      <c r="H119" s="236">
        <v>3</v>
      </c>
      <c r="I119" s="237"/>
      <c r="J119" s="238">
        <f>ROUND(I119*H119,2)</f>
        <v>0</v>
      </c>
      <c r="K119" s="234" t="s">
        <v>5</v>
      </c>
      <c r="L119" s="239"/>
      <c r="M119" s="240" t="s">
        <v>5</v>
      </c>
      <c r="N119" s="241" t="s">
        <v>42</v>
      </c>
      <c r="O119" s="48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5" t="s">
        <v>292</v>
      </c>
      <c r="AT119" s="25" t="s">
        <v>311</v>
      </c>
      <c r="AU119" s="25" t="s">
        <v>81</v>
      </c>
      <c r="AY119" s="25" t="s">
        <v>141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5" t="s">
        <v>79</v>
      </c>
      <c r="BK119" s="214">
        <f>ROUND(I119*H119,2)</f>
        <v>0</v>
      </c>
      <c r="BL119" s="25" t="s">
        <v>215</v>
      </c>
      <c r="BM119" s="25" t="s">
        <v>1486</v>
      </c>
    </row>
    <row r="120" s="1" customFormat="1" ht="16.5" customHeight="1">
      <c r="B120" s="202"/>
      <c r="C120" s="203" t="s">
        <v>310</v>
      </c>
      <c r="D120" s="203" t="s">
        <v>144</v>
      </c>
      <c r="E120" s="204" t="s">
        <v>1487</v>
      </c>
      <c r="F120" s="205" t="s">
        <v>1488</v>
      </c>
      <c r="G120" s="206" t="s">
        <v>168</v>
      </c>
      <c r="H120" s="207">
        <v>185.5</v>
      </c>
      <c r="I120" s="208"/>
      <c r="J120" s="209">
        <f>ROUND(I120*H120,2)</f>
        <v>0</v>
      </c>
      <c r="K120" s="205" t="s">
        <v>5</v>
      </c>
      <c r="L120" s="47"/>
      <c r="M120" s="210" t="s">
        <v>5</v>
      </c>
      <c r="N120" s="211" t="s">
        <v>42</v>
      </c>
      <c r="O120" s="48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5" t="s">
        <v>215</v>
      </c>
      <c r="AT120" s="25" t="s">
        <v>144</v>
      </c>
      <c r="AU120" s="25" t="s">
        <v>81</v>
      </c>
      <c r="AY120" s="25" t="s">
        <v>141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5" t="s">
        <v>79</v>
      </c>
      <c r="BK120" s="214">
        <f>ROUND(I120*H120,2)</f>
        <v>0</v>
      </c>
      <c r="BL120" s="25" t="s">
        <v>215</v>
      </c>
      <c r="BM120" s="25" t="s">
        <v>1489</v>
      </c>
    </row>
    <row r="121" s="1" customFormat="1" ht="16.5" customHeight="1">
      <c r="B121" s="202"/>
      <c r="C121" s="203" t="s">
        <v>319</v>
      </c>
      <c r="D121" s="203" t="s">
        <v>144</v>
      </c>
      <c r="E121" s="204" t="s">
        <v>1490</v>
      </c>
      <c r="F121" s="205" t="s">
        <v>1491</v>
      </c>
      <c r="G121" s="206" t="s">
        <v>168</v>
      </c>
      <c r="H121" s="207">
        <v>185.5</v>
      </c>
      <c r="I121" s="208"/>
      <c r="J121" s="209">
        <f>ROUND(I121*H121,2)</f>
        <v>0</v>
      </c>
      <c r="K121" s="205" t="s">
        <v>5</v>
      </c>
      <c r="L121" s="47"/>
      <c r="M121" s="210" t="s">
        <v>5</v>
      </c>
      <c r="N121" s="211" t="s">
        <v>42</v>
      </c>
      <c r="O121" s="48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5" t="s">
        <v>215</v>
      </c>
      <c r="AT121" s="25" t="s">
        <v>144</v>
      </c>
      <c r="AU121" s="25" t="s">
        <v>81</v>
      </c>
      <c r="AY121" s="25" t="s">
        <v>141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5" t="s">
        <v>79</v>
      </c>
      <c r="BK121" s="214">
        <f>ROUND(I121*H121,2)</f>
        <v>0</v>
      </c>
      <c r="BL121" s="25" t="s">
        <v>215</v>
      </c>
      <c r="BM121" s="25" t="s">
        <v>1492</v>
      </c>
    </row>
    <row r="122" s="1" customFormat="1" ht="16.5" customHeight="1">
      <c r="B122" s="202"/>
      <c r="C122" s="203" t="s">
        <v>323</v>
      </c>
      <c r="D122" s="203" t="s">
        <v>144</v>
      </c>
      <c r="E122" s="204" t="s">
        <v>1493</v>
      </c>
      <c r="F122" s="205" t="s">
        <v>1494</v>
      </c>
      <c r="G122" s="206" t="s">
        <v>571</v>
      </c>
      <c r="H122" s="207">
        <v>13</v>
      </c>
      <c r="I122" s="208"/>
      <c r="J122" s="209">
        <f>ROUND(I122*H122,2)</f>
        <v>0</v>
      </c>
      <c r="K122" s="205" t="s">
        <v>5</v>
      </c>
      <c r="L122" s="47"/>
      <c r="M122" s="210" t="s">
        <v>5</v>
      </c>
      <c r="N122" s="249" t="s">
        <v>42</v>
      </c>
      <c r="O122" s="250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AR122" s="25" t="s">
        <v>215</v>
      </c>
      <c r="AT122" s="25" t="s">
        <v>144</v>
      </c>
      <c r="AU122" s="25" t="s">
        <v>81</v>
      </c>
      <c r="AY122" s="25" t="s">
        <v>141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5" t="s">
        <v>79</v>
      </c>
      <c r="BK122" s="214">
        <f>ROUND(I122*H122,2)</f>
        <v>0</v>
      </c>
      <c r="BL122" s="25" t="s">
        <v>215</v>
      </c>
      <c r="BM122" s="25" t="s">
        <v>1495</v>
      </c>
    </row>
    <row r="123" s="1" customFormat="1" ht="6.96" customHeight="1">
      <c r="B123" s="68"/>
      <c r="C123" s="69"/>
      <c r="D123" s="69"/>
      <c r="E123" s="69"/>
      <c r="F123" s="69"/>
      <c r="G123" s="69"/>
      <c r="H123" s="69"/>
      <c r="I123" s="153"/>
      <c r="J123" s="69"/>
      <c r="K123" s="69"/>
      <c r="L123" s="47"/>
    </row>
  </sheetData>
  <autoFilter ref="C79:K122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24"/>
      <c r="C1" s="124"/>
      <c r="D1" s="125" t="s">
        <v>1</v>
      </c>
      <c r="E1" s="124"/>
      <c r="F1" s="126" t="s">
        <v>100</v>
      </c>
      <c r="G1" s="126" t="s">
        <v>101</v>
      </c>
      <c r="H1" s="126"/>
      <c r="I1" s="127"/>
      <c r="J1" s="126" t="s">
        <v>102</v>
      </c>
      <c r="K1" s="125" t="s">
        <v>103</v>
      </c>
      <c r="L1" s="126" t="s">
        <v>104</v>
      </c>
      <c r="M1" s="126"/>
      <c r="N1" s="126"/>
      <c r="O1" s="126"/>
      <c r="P1" s="126"/>
      <c r="Q1" s="126"/>
      <c r="R1" s="126"/>
      <c r="S1" s="126"/>
      <c r="T1" s="126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99</v>
      </c>
    </row>
    <row r="3" ht="6.96" customHeight="1">
      <c r="B3" s="26"/>
      <c r="C3" s="27"/>
      <c r="D3" s="27"/>
      <c r="E3" s="27"/>
      <c r="F3" s="27"/>
      <c r="G3" s="27"/>
      <c r="H3" s="27"/>
      <c r="I3" s="128"/>
      <c r="J3" s="27"/>
      <c r="K3" s="28"/>
      <c r="AT3" s="25" t="s">
        <v>81</v>
      </c>
    </row>
    <row r="4" ht="36.96" customHeight="1">
      <c r="B4" s="29"/>
      <c r="C4" s="30"/>
      <c r="D4" s="31" t="s">
        <v>105</v>
      </c>
      <c r="E4" s="30"/>
      <c r="F4" s="30"/>
      <c r="G4" s="30"/>
      <c r="H4" s="30"/>
      <c r="I4" s="129"/>
      <c r="J4" s="30"/>
      <c r="K4" s="32"/>
      <c r="M4" s="33" t="s">
        <v>13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29"/>
      <c r="J5" s="30"/>
      <c r="K5" s="32"/>
    </row>
    <row r="6">
      <c r="B6" s="29"/>
      <c r="C6" s="30"/>
      <c r="D6" s="41" t="s">
        <v>19</v>
      </c>
      <c r="E6" s="30"/>
      <c r="F6" s="30"/>
      <c r="G6" s="30"/>
      <c r="H6" s="30"/>
      <c r="I6" s="129"/>
      <c r="J6" s="30"/>
      <c r="K6" s="32"/>
    </row>
    <row r="7" ht="16.5" customHeight="1">
      <c r="B7" s="29"/>
      <c r="C7" s="30"/>
      <c r="D7" s="30"/>
      <c r="E7" s="130" t="str">
        <f>'Rekapitulace stavby'!K6</f>
        <v>Park s přírodním dětským hřištěm - Jizbická</v>
      </c>
      <c r="F7" s="41"/>
      <c r="G7" s="41"/>
      <c r="H7" s="41"/>
      <c r="I7" s="129"/>
      <c r="J7" s="30"/>
      <c r="K7" s="32"/>
    </row>
    <row r="8" s="1" customFormat="1">
      <c r="B8" s="47"/>
      <c r="C8" s="48"/>
      <c r="D8" s="41" t="s">
        <v>106</v>
      </c>
      <c r="E8" s="48"/>
      <c r="F8" s="48"/>
      <c r="G8" s="48"/>
      <c r="H8" s="48"/>
      <c r="I8" s="131"/>
      <c r="J8" s="48"/>
      <c r="K8" s="52"/>
    </row>
    <row r="9" s="1" customFormat="1" ht="36.96" customHeight="1">
      <c r="B9" s="47"/>
      <c r="C9" s="48"/>
      <c r="D9" s="48"/>
      <c r="E9" s="132" t="s">
        <v>1496</v>
      </c>
      <c r="F9" s="48"/>
      <c r="G9" s="48"/>
      <c r="H9" s="48"/>
      <c r="I9" s="131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31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5</v>
      </c>
      <c r="G11" s="48"/>
      <c r="H11" s="48"/>
      <c r="I11" s="133" t="s">
        <v>22</v>
      </c>
      <c r="J11" s="36" t="s">
        <v>5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33" t="s">
        <v>25</v>
      </c>
      <c r="J12" s="134" t="str">
        <f>'Rekapitulace stavby'!AN8</f>
        <v>24. 8. 2018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31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33" t="s">
        <v>28</v>
      </c>
      <c r="J14" s="36" t="s">
        <v>5</v>
      </c>
      <c r="K14" s="52"/>
    </row>
    <row r="15" s="1" customFormat="1" ht="18" customHeight="1">
      <c r="B15" s="47"/>
      <c r="C15" s="48"/>
      <c r="D15" s="48"/>
      <c r="E15" s="36" t="s">
        <v>108</v>
      </c>
      <c r="F15" s="48"/>
      <c r="G15" s="48"/>
      <c r="H15" s="48"/>
      <c r="I15" s="133" t="s">
        <v>30</v>
      </c>
      <c r="J15" s="36" t="s">
        <v>5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31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33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33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31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33" t="s">
        <v>28</v>
      </c>
      <c r="J20" s="36" t="s">
        <v>5</v>
      </c>
      <c r="K20" s="52"/>
    </row>
    <row r="21" s="1" customFormat="1" ht="18" customHeight="1">
      <c r="B21" s="47"/>
      <c r="C21" s="48"/>
      <c r="D21" s="48"/>
      <c r="E21" s="36" t="s">
        <v>34</v>
      </c>
      <c r="F21" s="48"/>
      <c r="G21" s="48"/>
      <c r="H21" s="48"/>
      <c r="I21" s="133" t="s">
        <v>30</v>
      </c>
      <c r="J21" s="36" t="s">
        <v>5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31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31"/>
      <c r="J23" s="48"/>
      <c r="K23" s="52"/>
    </row>
    <row r="24" s="6" customFormat="1" ht="16.5" customHeight="1">
      <c r="B24" s="135"/>
      <c r="C24" s="136"/>
      <c r="D24" s="136"/>
      <c r="E24" s="45" t="s">
        <v>5</v>
      </c>
      <c r="F24" s="45"/>
      <c r="G24" s="45"/>
      <c r="H24" s="45"/>
      <c r="I24" s="137"/>
      <c r="J24" s="136"/>
      <c r="K24" s="138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31"/>
      <c r="J25" s="48"/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9"/>
      <c r="J26" s="83"/>
      <c r="K26" s="140"/>
    </row>
    <row r="27" s="1" customFormat="1" ht="25.44" customHeight="1">
      <c r="B27" s="47"/>
      <c r="C27" s="48"/>
      <c r="D27" s="141" t="s">
        <v>37</v>
      </c>
      <c r="E27" s="48"/>
      <c r="F27" s="48"/>
      <c r="G27" s="48"/>
      <c r="H27" s="48"/>
      <c r="I27" s="131"/>
      <c r="J27" s="142">
        <f>ROUND(J82,2)</f>
        <v>0</v>
      </c>
      <c r="K27" s="52"/>
    </row>
    <row r="28" s="1" customFormat="1" ht="6.96" customHeight="1">
      <c r="B28" s="47"/>
      <c r="C28" s="48"/>
      <c r="D28" s="83"/>
      <c r="E28" s="83"/>
      <c r="F28" s="83"/>
      <c r="G28" s="83"/>
      <c r="H28" s="83"/>
      <c r="I28" s="139"/>
      <c r="J28" s="83"/>
      <c r="K28" s="140"/>
    </row>
    <row r="29" s="1" customFormat="1" ht="14.4" customHeight="1">
      <c r="B29" s="47"/>
      <c r="C29" s="48"/>
      <c r="D29" s="48"/>
      <c r="E29" s="48"/>
      <c r="F29" s="53" t="s">
        <v>39</v>
      </c>
      <c r="G29" s="48"/>
      <c r="H29" s="48"/>
      <c r="I29" s="143" t="s">
        <v>38</v>
      </c>
      <c r="J29" s="53" t="s">
        <v>40</v>
      </c>
      <c r="K29" s="52"/>
    </row>
    <row r="30" s="1" customFormat="1" ht="14.4" customHeight="1">
      <c r="B30" s="47"/>
      <c r="C30" s="48"/>
      <c r="D30" s="56" t="s">
        <v>41</v>
      </c>
      <c r="E30" s="56" t="s">
        <v>42</v>
      </c>
      <c r="F30" s="144">
        <f>ROUND(SUM(BE82:BE148), 2)</f>
        <v>0</v>
      </c>
      <c r="G30" s="48"/>
      <c r="H30" s="48"/>
      <c r="I30" s="145">
        <v>0.20999999999999999</v>
      </c>
      <c r="J30" s="144">
        <f>ROUND(ROUND((SUM(BE82:BE148)), 2)*I30, 2)</f>
        <v>0</v>
      </c>
      <c r="K30" s="52"/>
    </row>
    <row r="31" s="1" customFormat="1" ht="14.4" customHeight="1">
      <c r="B31" s="47"/>
      <c r="C31" s="48"/>
      <c r="D31" s="48"/>
      <c r="E31" s="56" t="s">
        <v>43</v>
      </c>
      <c r="F31" s="144">
        <f>ROUND(SUM(BF82:BF148), 2)</f>
        <v>0</v>
      </c>
      <c r="G31" s="48"/>
      <c r="H31" s="48"/>
      <c r="I31" s="145">
        <v>0.14999999999999999</v>
      </c>
      <c r="J31" s="144">
        <f>ROUND(ROUND((SUM(BF82:BF148)),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44</v>
      </c>
      <c r="F32" s="144">
        <f>ROUND(SUM(BG82:BG148), 2)</f>
        <v>0</v>
      </c>
      <c r="G32" s="48"/>
      <c r="H32" s="48"/>
      <c r="I32" s="145">
        <v>0.20999999999999999</v>
      </c>
      <c r="J32" s="144">
        <v>0</v>
      </c>
      <c r="K32" s="52"/>
    </row>
    <row r="33" hidden="1" s="1" customFormat="1" ht="14.4" customHeight="1">
      <c r="B33" s="47"/>
      <c r="C33" s="48"/>
      <c r="D33" s="48"/>
      <c r="E33" s="56" t="s">
        <v>45</v>
      </c>
      <c r="F33" s="144">
        <f>ROUND(SUM(BH82:BH148), 2)</f>
        <v>0</v>
      </c>
      <c r="G33" s="48"/>
      <c r="H33" s="48"/>
      <c r="I33" s="145">
        <v>0.14999999999999999</v>
      </c>
      <c r="J33" s="144"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44">
        <f>ROUND(SUM(BI82:BI148), 2)</f>
        <v>0</v>
      </c>
      <c r="G34" s="48"/>
      <c r="H34" s="48"/>
      <c r="I34" s="145">
        <v>0</v>
      </c>
      <c r="J34" s="144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31"/>
      <c r="J35" s="48"/>
      <c r="K35" s="52"/>
    </row>
    <row r="36" s="1" customFormat="1" ht="25.44" customHeight="1">
      <c r="B36" s="47"/>
      <c r="C36" s="146"/>
      <c r="D36" s="147" t="s">
        <v>47</v>
      </c>
      <c r="E36" s="89"/>
      <c r="F36" s="89"/>
      <c r="G36" s="148" t="s">
        <v>48</v>
      </c>
      <c r="H36" s="149" t="s">
        <v>49</v>
      </c>
      <c r="I36" s="150"/>
      <c r="J36" s="151">
        <f>SUM(J27:J34)</f>
        <v>0</v>
      </c>
      <c r="K36" s="152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53"/>
      <c r="J37" s="69"/>
      <c r="K37" s="70"/>
    </row>
    <row r="41" s="1" customFormat="1" ht="6.96" customHeight="1">
      <c r="B41" s="71"/>
      <c r="C41" s="72"/>
      <c r="D41" s="72"/>
      <c r="E41" s="72"/>
      <c r="F41" s="72"/>
      <c r="G41" s="72"/>
      <c r="H41" s="72"/>
      <c r="I41" s="154"/>
      <c r="J41" s="72"/>
      <c r="K41" s="155"/>
    </row>
    <row r="42" s="1" customFormat="1" ht="36.96" customHeight="1">
      <c r="B42" s="47"/>
      <c r="C42" s="31" t="s">
        <v>109</v>
      </c>
      <c r="D42" s="48"/>
      <c r="E42" s="48"/>
      <c r="F42" s="48"/>
      <c r="G42" s="48"/>
      <c r="H42" s="48"/>
      <c r="I42" s="131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31"/>
      <c r="J43" s="48"/>
      <c r="K43" s="52"/>
    </row>
    <row r="44" s="1" customFormat="1" ht="14.4" customHeight="1">
      <c r="B44" s="47"/>
      <c r="C44" s="41" t="s">
        <v>19</v>
      </c>
      <c r="D44" s="48"/>
      <c r="E44" s="48"/>
      <c r="F44" s="48"/>
      <c r="G44" s="48"/>
      <c r="H44" s="48"/>
      <c r="I44" s="131"/>
      <c r="J44" s="48"/>
      <c r="K44" s="52"/>
    </row>
    <row r="45" s="1" customFormat="1" ht="16.5" customHeight="1">
      <c r="B45" s="47"/>
      <c r="C45" s="48"/>
      <c r="D45" s="48"/>
      <c r="E45" s="130" t="str">
        <f>E7</f>
        <v>Park s přírodním dětským hřištěm - Jizbická</v>
      </c>
      <c r="F45" s="41"/>
      <c r="G45" s="41"/>
      <c r="H45" s="41"/>
      <c r="I45" s="131"/>
      <c r="J45" s="48"/>
      <c r="K45" s="52"/>
    </row>
    <row r="46" s="1" customFormat="1" ht="14.4" customHeight="1">
      <c r="B46" s="47"/>
      <c r="C46" s="41" t="s">
        <v>106</v>
      </c>
      <c r="D46" s="48"/>
      <c r="E46" s="48"/>
      <c r="F46" s="48"/>
      <c r="G46" s="48"/>
      <c r="H46" s="48"/>
      <c r="I46" s="131"/>
      <c r="J46" s="48"/>
      <c r="K46" s="52"/>
    </row>
    <row r="47" s="1" customFormat="1" ht="17.25" customHeight="1">
      <c r="B47" s="47"/>
      <c r="C47" s="48"/>
      <c r="D47" s="48"/>
      <c r="E47" s="132" t="str">
        <f>E9</f>
        <v>D08 - Vsakovací průlehy</v>
      </c>
      <c r="F47" s="48"/>
      <c r="G47" s="48"/>
      <c r="H47" s="48"/>
      <c r="I47" s="131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31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Praha 20 Horní Počernice</v>
      </c>
      <c r="G49" s="48"/>
      <c r="H49" s="48"/>
      <c r="I49" s="133" t="s">
        <v>25</v>
      </c>
      <c r="J49" s="134" t="str">
        <f>IF(J12="","",J12)</f>
        <v>24. 8. 2018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31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Městská část Praha 9 Horní Počernice</v>
      </c>
      <c r="G51" s="48"/>
      <c r="H51" s="48"/>
      <c r="I51" s="133" t="s">
        <v>33</v>
      </c>
      <c r="J51" s="45" t="str">
        <f>E21</f>
        <v>terra florida v.o.s.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31"/>
      <c r="J52" s="156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31"/>
      <c r="J53" s="48"/>
      <c r="K53" s="52"/>
    </row>
    <row r="54" s="1" customFormat="1" ht="29.28" customHeight="1">
      <c r="B54" s="47"/>
      <c r="C54" s="157" t="s">
        <v>110</v>
      </c>
      <c r="D54" s="146"/>
      <c r="E54" s="146"/>
      <c r="F54" s="146"/>
      <c r="G54" s="146"/>
      <c r="H54" s="146"/>
      <c r="I54" s="158"/>
      <c r="J54" s="159" t="s">
        <v>111</v>
      </c>
      <c r="K54" s="160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31"/>
      <c r="J55" s="48"/>
      <c r="K55" s="52"/>
    </row>
    <row r="56" s="1" customFormat="1" ht="29.28" customHeight="1">
      <c r="B56" s="47"/>
      <c r="C56" s="161" t="s">
        <v>112</v>
      </c>
      <c r="D56" s="48"/>
      <c r="E56" s="48"/>
      <c r="F56" s="48"/>
      <c r="G56" s="48"/>
      <c r="H56" s="48"/>
      <c r="I56" s="131"/>
      <c r="J56" s="142">
        <f>J82</f>
        <v>0</v>
      </c>
      <c r="K56" s="52"/>
      <c r="AU56" s="25" t="s">
        <v>113</v>
      </c>
    </row>
    <row r="57" s="7" customFormat="1" ht="24.96" customHeight="1">
      <c r="B57" s="162"/>
      <c r="C57" s="163"/>
      <c r="D57" s="164" t="s">
        <v>1497</v>
      </c>
      <c r="E57" s="165"/>
      <c r="F57" s="165"/>
      <c r="G57" s="165"/>
      <c r="H57" s="165"/>
      <c r="I57" s="166"/>
      <c r="J57" s="167">
        <f>J83</f>
        <v>0</v>
      </c>
      <c r="K57" s="168"/>
    </row>
    <row r="58" s="8" customFormat="1" ht="19.92" customHeight="1">
      <c r="B58" s="169"/>
      <c r="C58" s="170"/>
      <c r="D58" s="171" t="s">
        <v>1498</v>
      </c>
      <c r="E58" s="172"/>
      <c r="F58" s="172"/>
      <c r="G58" s="172"/>
      <c r="H58" s="172"/>
      <c r="I58" s="173"/>
      <c r="J58" s="174">
        <f>J84</f>
        <v>0</v>
      </c>
      <c r="K58" s="175"/>
    </row>
    <row r="59" s="8" customFormat="1" ht="19.92" customHeight="1">
      <c r="B59" s="169"/>
      <c r="C59" s="170"/>
      <c r="D59" s="171" t="s">
        <v>1499</v>
      </c>
      <c r="E59" s="172"/>
      <c r="F59" s="172"/>
      <c r="G59" s="172"/>
      <c r="H59" s="172"/>
      <c r="I59" s="173"/>
      <c r="J59" s="174">
        <f>J128</f>
        <v>0</v>
      </c>
      <c r="K59" s="175"/>
    </row>
    <row r="60" s="8" customFormat="1" ht="19.92" customHeight="1">
      <c r="B60" s="169"/>
      <c r="C60" s="170"/>
      <c r="D60" s="171" t="s">
        <v>125</v>
      </c>
      <c r="E60" s="172"/>
      <c r="F60" s="172"/>
      <c r="G60" s="172"/>
      <c r="H60" s="172"/>
      <c r="I60" s="173"/>
      <c r="J60" s="174">
        <f>J144</f>
        <v>0</v>
      </c>
      <c r="K60" s="175"/>
    </row>
    <row r="61" s="7" customFormat="1" ht="24.96" customHeight="1">
      <c r="B61" s="162"/>
      <c r="C61" s="163"/>
      <c r="D61" s="164" t="s">
        <v>1155</v>
      </c>
      <c r="E61" s="165"/>
      <c r="F61" s="165"/>
      <c r="G61" s="165"/>
      <c r="H61" s="165"/>
      <c r="I61" s="166"/>
      <c r="J61" s="167">
        <f>J146</f>
        <v>0</v>
      </c>
      <c r="K61" s="168"/>
    </row>
    <row r="62" s="8" customFormat="1" ht="19.92" customHeight="1">
      <c r="B62" s="169"/>
      <c r="C62" s="170"/>
      <c r="D62" s="171" t="s">
        <v>1156</v>
      </c>
      <c r="E62" s="172"/>
      <c r="F62" s="172"/>
      <c r="G62" s="172"/>
      <c r="H62" s="172"/>
      <c r="I62" s="173"/>
      <c r="J62" s="174">
        <f>J147</f>
        <v>0</v>
      </c>
      <c r="K62" s="175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31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53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54"/>
      <c r="J68" s="72"/>
      <c r="K68" s="72"/>
      <c r="L68" s="47"/>
    </row>
    <row r="69" s="1" customFormat="1" ht="36.96" customHeight="1">
      <c r="B69" s="47"/>
      <c r="C69" s="73" t="s">
        <v>126</v>
      </c>
      <c r="I69" s="176"/>
      <c r="L69" s="47"/>
    </row>
    <row r="70" s="1" customFormat="1" ht="6.96" customHeight="1">
      <c r="B70" s="47"/>
      <c r="I70" s="176"/>
      <c r="L70" s="47"/>
    </row>
    <row r="71" s="1" customFormat="1" ht="14.4" customHeight="1">
      <c r="B71" s="47"/>
      <c r="C71" s="75" t="s">
        <v>19</v>
      </c>
      <c r="I71" s="176"/>
      <c r="L71" s="47"/>
    </row>
    <row r="72" s="1" customFormat="1" ht="16.5" customHeight="1">
      <c r="B72" s="47"/>
      <c r="E72" s="177" t="str">
        <f>E7</f>
        <v>Park s přírodním dětským hřištěm - Jizbická</v>
      </c>
      <c r="F72" s="75"/>
      <c r="G72" s="75"/>
      <c r="H72" s="75"/>
      <c r="I72" s="176"/>
      <c r="L72" s="47"/>
    </row>
    <row r="73" s="1" customFormat="1" ht="14.4" customHeight="1">
      <c r="B73" s="47"/>
      <c r="C73" s="75" t="s">
        <v>106</v>
      </c>
      <c r="I73" s="176"/>
      <c r="L73" s="47"/>
    </row>
    <row r="74" s="1" customFormat="1" ht="17.25" customHeight="1">
      <c r="B74" s="47"/>
      <c r="E74" s="78" t="str">
        <f>E9</f>
        <v>D08 - Vsakovací průlehy</v>
      </c>
      <c r="F74" s="1"/>
      <c r="G74" s="1"/>
      <c r="H74" s="1"/>
      <c r="I74" s="176"/>
      <c r="L74" s="47"/>
    </row>
    <row r="75" s="1" customFormat="1" ht="6.96" customHeight="1">
      <c r="B75" s="47"/>
      <c r="I75" s="176"/>
      <c r="L75" s="47"/>
    </row>
    <row r="76" s="1" customFormat="1" ht="18" customHeight="1">
      <c r="B76" s="47"/>
      <c r="C76" s="75" t="s">
        <v>23</v>
      </c>
      <c r="F76" s="178" t="str">
        <f>F12</f>
        <v>Praha 20 Horní Počernice</v>
      </c>
      <c r="I76" s="179" t="s">
        <v>25</v>
      </c>
      <c r="J76" s="80" t="str">
        <f>IF(J12="","",J12)</f>
        <v>24. 8. 2018</v>
      </c>
      <c r="L76" s="47"/>
    </row>
    <row r="77" s="1" customFormat="1" ht="6.96" customHeight="1">
      <c r="B77" s="47"/>
      <c r="I77" s="176"/>
      <c r="L77" s="47"/>
    </row>
    <row r="78" s="1" customFormat="1">
      <c r="B78" s="47"/>
      <c r="C78" s="75" t="s">
        <v>27</v>
      </c>
      <c r="F78" s="178" t="str">
        <f>E15</f>
        <v>Městská část Praha 9 Horní Počernice</v>
      </c>
      <c r="I78" s="179" t="s">
        <v>33</v>
      </c>
      <c r="J78" s="178" t="str">
        <f>E21</f>
        <v>terra florida v.o.s.</v>
      </c>
      <c r="L78" s="47"/>
    </row>
    <row r="79" s="1" customFormat="1" ht="14.4" customHeight="1">
      <c r="B79" s="47"/>
      <c r="C79" s="75" t="s">
        <v>31</v>
      </c>
      <c r="F79" s="178" t="str">
        <f>IF(E18="","",E18)</f>
        <v/>
      </c>
      <c r="I79" s="176"/>
      <c r="L79" s="47"/>
    </row>
    <row r="80" s="1" customFormat="1" ht="10.32" customHeight="1">
      <c r="B80" s="47"/>
      <c r="I80" s="176"/>
      <c r="L80" s="47"/>
    </row>
    <row r="81" s="9" customFormat="1" ht="29.28" customHeight="1">
      <c r="B81" s="180"/>
      <c r="C81" s="181" t="s">
        <v>127</v>
      </c>
      <c r="D81" s="182" t="s">
        <v>56</v>
      </c>
      <c r="E81" s="182" t="s">
        <v>52</v>
      </c>
      <c r="F81" s="182" t="s">
        <v>128</v>
      </c>
      <c r="G81" s="182" t="s">
        <v>129</v>
      </c>
      <c r="H81" s="182" t="s">
        <v>130</v>
      </c>
      <c r="I81" s="183" t="s">
        <v>131</v>
      </c>
      <c r="J81" s="182" t="s">
        <v>111</v>
      </c>
      <c r="K81" s="184" t="s">
        <v>132</v>
      </c>
      <c r="L81" s="180"/>
      <c r="M81" s="93" t="s">
        <v>133</v>
      </c>
      <c r="N81" s="94" t="s">
        <v>41</v>
      </c>
      <c r="O81" s="94" t="s">
        <v>134</v>
      </c>
      <c r="P81" s="94" t="s">
        <v>135</v>
      </c>
      <c r="Q81" s="94" t="s">
        <v>136</v>
      </c>
      <c r="R81" s="94" t="s">
        <v>137</v>
      </c>
      <c r="S81" s="94" t="s">
        <v>138</v>
      </c>
      <c r="T81" s="95" t="s">
        <v>139</v>
      </c>
    </row>
    <row r="82" s="1" customFormat="1" ht="29.28" customHeight="1">
      <c r="B82" s="47"/>
      <c r="C82" s="97" t="s">
        <v>112</v>
      </c>
      <c r="I82" s="176"/>
      <c r="J82" s="185">
        <f>BK82</f>
        <v>0</v>
      </c>
      <c r="L82" s="47"/>
      <c r="M82" s="96"/>
      <c r="N82" s="83"/>
      <c r="O82" s="83"/>
      <c r="P82" s="186">
        <f>P83+P146</f>
        <v>0</v>
      </c>
      <c r="Q82" s="83"/>
      <c r="R82" s="186">
        <f>R83+R146</f>
        <v>4.3230031000000002</v>
      </c>
      <c r="S82" s="83"/>
      <c r="T82" s="187">
        <f>T83+T146</f>
        <v>0</v>
      </c>
      <c r="AT82" s="25" t="s">
        <v>70</v>
      </c>
      <c r="AU82" s="25" t="s">
        <v>113</v>
      </c>
      <c r="BK82" s="188">
        <f>BK83+BK146</f>
        <v>0</v>
      </c>
    </row>
    <row r="83" s="10" customFormat="1" ht="37.44001" customHeight="1">
      <c r="B83" s="189"/>
      <c r="D83" s="190" t="s">
        <v>70</v>
      </c>
      <c r="E83" s="191" t="s">
        <v>140</v>
      </c>
      <c r="F83" s="191" t="s">
        <v>98</v>
      </c>
      <c r="I83" s="192"/>
      <c r="J83" s="193">
        <f>BK83</f>
        <v>0</v>
      </c>
      <c r="L83" s="189"/>
      <c r="M83" s="194"/>
      <c r="N83" s="195"/>
      <c r="O83" s="195"/>
      <c r="P83" s="196">
        <f>P84+P128+P144</f>
        <v>0</v>
      </c>
      <c r="Q83" s="195"/>
      <c r="R83" s="196">
        <f>R84+R128+R144</f>
        <v>4.3230031000000002</v>
      </c>
      <c r="S83" s="195"/>
      <c r="T83" s="197">
        <f>T84+T128+T144</f>
        <v>0</v>
      </c>
      <c r="AR83" s="190" t="s">
        <v>79</v>
      </c>
      <c r="AT83" s="198" t="s">
        <v>70</v>
      </c>
      <c r="AU83" s="198" t="s">
        <v>71</v>
      </c>
      <c r="AY83" s="190" t="s">
        <v>141</v>
      </c>
      <c r="BK83" s="199">
        <f>BK84+BK128+BK144</f>
        <v>0</v>
      </c>
    </row>
    <row r="84" s="10" customFormat="1" ht="19.92" customHeight="1">
      <c r="B84" s="189"/>
      <c r="D84" s="190" t="s">
        <v>70</v>
      </c>
      <c r="E84" s="200" t="s">
        <v>197</v>
      </c>
      <c r="F84" s="200" t="s">
        <v>1500</v>
      </c>
      <c r="I84" s="192"/>
      <c r="J84" s="201">
        <f>BK84</f>
        <v>0</v>
      </c>
      <c r="L84" s="189"/>
      <c r="M84" s="194"/>
      <c r="N84" s="195"/>
      <c r="O84" s="195"/>
      <c r="P84" s="196">
        <f>SUM(P85:P127)</f>
        <v>0</v>
      </c>
      <c r="Q84" s="195"/>
      <c r="R84" s="196">
        <f>SUM(R85:R127)</f>
        <v>1.7432216</v>
      </c>
      <c r="S84" s="195"/>
      <c r="T84" s="197">
        <f>SUM(T85:T127)</f>
        <v>0</v>
      </c>
      <c r="AR84" s="190" t="s">
        <v>79</v>
      </c>
      <c r="AT84" s="198" t="s">
        <v>70</v>
      </c>
      <c r="AU84" s="198" t="s">
        <v>79</v>
      </c>
      <c r="AY84" s="190" t="s">
        <v>141</v>
      </c>
      <c r="BK84" s="199">
        <f>SUM(BK85:BK127)</f>
        <v>0</v>
      </c>
    </row>
    <row r="85" s="1" customFormat="1" ht="16.5" customHeight="1">
      <c r="B85" s="202"/>
      <c r="C85" s="203" t="s">
        <v>79</v>
      </c>
      <c r="D85" s="203" t="s">
        <v>144</v>
      </c>
      <c r="E85" s="204" t="s">
        <v>1501</v>
      </c>
      <c r="F85" s="205" t="s">
        <v>1502</v>
      </c>
      <c r="G85" s="206" t="s">
        <v>177</v>
      </c>
      <c r="H85" s="207">
        <v>89.599999999999994</v>
      </c>
      <c r="I85" s="208"/>
      <c r="J85" s="209">
        <f>ROUND(I85*H85,2)</f>
        <v>0</v>
      </c>
      <c r="K85" s="205" t="s">
        <v>148</v>
      </c>
      <c r="L85" s="47"/>
      <c r="M85" s="210" t="s">
        <v>5</v>
      </c>
      <c r="N85" s="211" t="s">
        <v>42</v>
      </c>
      <c r="O85" s="48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25" t="s">
        <v>149</v>
      </c>
      <c r="AT85" s="25" t="s">
        <v>144</v>
      </c>
      <c r="AU85" s="25" t="s">
        <v>81</v>
      </c>
      <c r="AY85" s="25" t="s">
        <v>141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149</v>
      </c>
      <c r="BM85" s="25" t="s">
        <v>1503</v>
      </c>
    </row>
    <row r="86" s="11" customFormat="1">
      <c r="B86" s="215"/>
      <c r="D86" s="216" t="s">
        <v>179</v>
      </c>
      <c r="E86" s="217" t="s">
        <v>5</v>
      </c>
      <c r="F86" s="218" t="s">
        <v>1504</v>
      </c>
      <c r="H86" s="219">
        <v>89.599999999999994</v>
      </c>
      <c r="I86" s="220"/>
      <c r="L86" s="215"/>
      <c r="M86" s="221"/>
      <c r="N86" s="222"/>
      <c r="O86" s="222"/>
      <c r="P86" s="222"/>
      <c r="Q86" s="222"/>
      <c r="R86" s="222"/>
      <c r="S86" s="222"/>
      <c r="T86" s="223"/>
      <c r="AT86" s="217" t="s">
        <v>179</v>
      </c>
      <c r="AU86" s="217" t="s">
        <v>81</v>
      </c>
      <c r="AV86" s="11" t="s">
        <v>81</v>
      </c>
      <c r="AW86" s="11" t="s">
        <v>35</v>
      </c>
      <c r="AX86" s="11" t="s">
        <v>79</v>
      </c>
      <c r="AY86" s="217" t="s">
        <v>141</v>
      </c>
    </row>
    <row r="87" s="1" customFormat="1" ht="16.5" customHeight="1">
      <c r="B87" s="202"/>
      <c r="C87" s="203" t="s">
        <v>81</v>
      </c>
      <c r="D87" s="203" t="s">
        <v>144</v>
      </c>
      <c r="E87" s="204" t="s">
        <v>556</v>
      </c>
      <c r="F87" s="205" t="s">
        <v>557</v>
      </c>
      <c r="G87" s="206" t="s">
        <v>177</v>
      </c>
      <c r="H87" s="207">
        <v>22.850000000000001</v>
      </c>
      <c r="I87" s="208"/>
      <c r="J87" s="209">
        <f>ROUND(I87*H87,2)</f>
        <v>0</v>
      </c>
      <c r="K87" s="205" t="s">
        <v>467</v>
      </c>
      <c r="L87" s="47"/>
      <c r="M87" s="210" t="s">
        <v>5</v>
      </c>
      <c r="N87" s="211" t="s">
        <v>42</v>
      </c>
      <c r="O87" s="48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5" t="s">
        <v>149</v>
      </c>
      <c r="AT87" s="25" t="s">
        <v>144</v>
      </c>
      <c r="AU87" s="25" t="s">
        <v>81</v>
      </c>
      <c r="AY87" s="25" t="s">
        <v>141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5" t="s">
        <v>79</v>
      </c>
      <c r="BK87" s="214">
        <f>ROUND(I87*H87,2)</f>
        <v>0</v>
      </c>
      <c r="BL87" s="25" t="s">
        <v>149</v>
      </c>
      <c r="BM87" s="25" t="s">
        <v>1505</v>
      </c>
    </row>
    <row r="88" s="1" customFormat="1" ht="16.5" customHeight="1">
      <c r="B88" s="202"/>
      <c r="C88" s="203" t="s">
        <v>150</v>
      </c>
      <c r="D88" s="203" t="s">
        <v>144</v>
      </c>
      <c r="E88" s="204" t="s">
        <v>559</v>
      </c>
      <c r="F88" s="205" t="s">
        <v>560</v>
      </c>
      <c r="G88" s="206" t="s">
        <v>177</v>
      </c>
      <c r="H88" s="207">
        <v>11.425000000000001</v>
      </c>
      <c r="I88" s="208"/>
      <c r="J88" s="209">
        <f>ROUND(I88*H88,2)</f>
        <v>0</v>
      </c>
      <c r="K88" s="205" t="s">
        <v>467</v>
      </c>
      <c r="L88" s="47"/>
      <c r="M88" s="210" t="s">
        <v>5</v>
      </c>
      <c r="N88" s="211" t="s">
        <v>42</v>
      </c>
      <c r="O88" s="48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25" t="s">
        <v>149</v>
      </c>
      <c r="AT88" s="25" t="s">
        <v>144</v>
      </c>
      <c r="AU88" s="25" t="s">
        <v>81</v>
      </c>
      <c r="AY88" s="25" t="s">
        <v>141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5" t="s">
        <v>79</v>
      </c>
      <c r="BK88" s="214">
        <f>ROUND(I88*H88,2)</f>
        <v>0</v>
      </c>
      <c r="BL88" s="25" t="s">
        <v>149</v>
      </c>
      <c r="BM88" s="25" t="s">
        <v>1506</v>
      </c>
    </row>
    <row r="89" s="11" customFormat="1">
      <c r="B89" s="215"/>
      <c r="D89" s="216" t="s">
        <v>179</v>
      </c>
      <c r="E89" s="217" t="s">
        <v>5</v>
      </c>
      <c r="F89" s="218" t="s">
        <v>1507</v>
      </c>
      <c r="H89" s="219">
        <v>11.425000000000001</v>
      </c>
      <c r="I89" s="220"/>
      <c r="L89" s="215"/>
      <c r="M89" s="221"/>
      <c r="N89" s="222"/>
      <c r="O89" s="222"/>
      <c r="P89" s="222"/>
      <c r="Q89" s="222"/>
      <c r="R89" s="222"/>
      <c r="S89" s="222"/>
      <c r="T89" s="223"/>
      <c r="AT89" s="217" t="s">
        <v>179</v>
      </c>
      <c r="AU89" s="217" t="s">
        <v>81</v>
      </c>
      <c r="AV89" s="11" t="s">
        <v>81</v>
      </c>
      <c r="AW89" s="11" t="s">
        <v>35</v>
      </c>
      <c r="AX89" s="11" t="s">
        <v>79</v>
      </c>
      <c r="AY89" s="217" t="s">
        <v>141</v>
      </c>
    </row>
    <row r="90" s="1" customFormat="1" ht="16.5" customHeight="1">
      <c r="B90" s="202"/>
      <c r="C90" s="203" t="s">
        <v>149</v>
      </c>
      <c r="D90" s="203" t="s">
        <v>144</v>
      </c>
      <c r="E90" s="204" t="s">
        <v>1508</v>
      </c>
      <c r="F90" s="205" t="s">
        <v>1509</v>
      </c>
      <c r="G90" s="206" t="s">
        <v>177</v>
      </c>
      <c r="H90" s="207">
        <v>180.215</v>
      </c>
      <c r="I90" s="208"/>
      <c r="J90" s="209">
        <f>ROUND(I90*H90,2)</f>
        <v>0</v>
      </c>
      <c r="K90" s="205" t="s">
        <v>148</v>
      </c>
      <c r="L90" s="47"/>
      <c r="M90" s="210" t="s">
        <v>5</v>
      </c>
      <c r="N90" s="211" t="s">
        <v>42</v>
      </c>
      <c r="O90" s="48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5" t="s">
        <v>149</v>
      </c>
      <c r="AT90" s="25" t="s">
        <v>144</v>
      </c>
      <c r="AU90" s="25" t="s">
        <v>81</v>
      </c>
      <c r="AY90" s="25" t="s">
        <v>141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5" t="s">
        <v>79</v>
      </c>
      <c r="BK90" s="214">
        <f>ROUND(I90*H90,2)</f>
        <v>0</v>
      </c>
      <c r="BL90" s="25" t="s">
        <v>149</v>
      </c>
      <c r="BM90" s="25" t="s">
        <v>1510</v>
      </c>
    </row>
    <row r="91" s="13" customFormat="1">
      <c r="B91" s="242"/>
      <c r="D91" s="216" t="s">
        <v>179</v>
      </c>
      <c r="E91" s="243" t="s">
        <v>5</v>
      </c>
      <c r="F91" s="244" t="s">
        <v>1511</v>
      </c>
      <c r="H91" s="243" t="s">
        <v>5</v>
      </c>
      <c r="I91" s="245"/>
      <c r="L91" s="242"/>
      <c r="M91" s="246"/>
      <c r="N91" s="247"/>
      <c r="O91" s="247"/>
      <c r="P91" s="247"/>
      <c r="Q91" s="247"/>
      <c r="R91" s="247"/>
      <c r="S91" s="247"/>
      <c r="T91" s="248"/>
      <c r="AT91" s="243" t="s">
        <v>179</v>
      </c>
      <c r="AU91" s="243" t="s">
        <v>81</v>
      </c>
      <c r="AV91" s="13" t="s">
        <v>79</v>
      </c>
      <c r="AW91" s="13" t="s">
        <v>35</v>
      </c>
      <c r="AX91" s="13" t="s">
        <v>71</v>
      </c>
      <c r="AY91" s="243" t="s">
        <v>141</v>
      </c>
    </row>
    <row r="92" s="11" customFormat="1">
      <c r="B92" s="215"/>
      <c r="D92" s="216" t="s">
        <v>179</v>
      </c>
      <c r="E92" s="217" t="s">
        <v>5</v>
      </c>
      <c r="F92" s="218" t="s">
        <v>1512</v>
      </c>
      <c r="H92" s="219">
        <v>180.215</v>
      </c>
      <c r="I92" s="220"/>
      <c r="L92" s="215"/>
      <c r="M92" s="221"/>
      <c r="N92" s="222"/>
      <c r="O92" s="222"/>
      <c r="P92" s="222"/>
      <c r="Q92" s="222"/>
      <c r="R92" s="222"/>
      <c r="S92" s="222"/>
      <c r="T92" s="223"/>
      <c r="AT92" s="217" t="s">
        <v>179</v>
      </c>
      <c r="AU92" s="217" t="s">
        <v>81</v>
      </c>
      <c r="AV92" s="11" t="s">
        <v>81</v>
      </c>
      <c r="AW92" s="11" t="s">
        <v>35</v>
      </c>
      <c r="AX92" s="11" t="s">
        <v>79</v>
      </c>
      <c r="AY92" s="217" t="s">
        <v>141</v>
      </c>
    </row>
    <row r="93" s="1" customFormat="1" ht="16.5" customHeight="1">
      <c r="B93" s="202"/>
      <c r="C93" s="203" t="s">
        <v>161</v>
      </c>
      <c r="D93" s="203" t="s">
        <v>144</v>
      </c>
      <c r="E93" s="204" t="s">
        <v>1513</v>
      </c>
      <c r="F93" s="205" t="s">
        <v>1514</v>
      </c>
      <c r="G93" s="206" t="s">
        <v>177</v>
      </c>
      <c r="H93" s="207">
        <v>180.215</v>
      </c>
      <c r="I93" s="208"/>
      <c r="J93" s="209">
        <f>ROUND(I93*H93,2)</f>
        <v>0</v>
      </c>
      <c r="K93" s="205" t="s">
        <v>148</v>
      </c>
      <c r="L93" s="47"/>
      <c r="M93" s="210" t="s">
        <v>5</v>
      </c>
      <c r="N93" s="211" t="s">
        <v>42</v>
      </c>
      <c r="O93" s="48"/>
      <c r="P93" s="212">
        <f>O93*H93</f>
        <v>0</v>
      </c>
      <c r="Q93" s="212">
        <v>0.0082400000000000008</v>
      </c>
      <c r="R93" s="212">
        <f>Q93*H93</f>
        <v>1.4849716000000002</v>
      </c>
      <c r="S93" s="212">
        <v>0</v>
      </c>
      <c r="T93" s="213">
        <f>S93*H93</f>
        <v>0</v>
      </c>
      <c r="AR93" s="25" t="s">
        <v>149</v>
      </c>
      <c r="AT93" s="25" t="s">
        <v>144</v>
      </c>
      <c r="AU93" s="25" t="s">
        <v>81</v>
      </c>
      <c r="AY93" s="25" t="s">
        <v>141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5" t="s">
        <v>79</v>
      </c>
      <c r="BK93" s="214">
        <f>ROUND(I93*H93,2)</f>
        <v>0</v>
      </c>
      <c r="BL93" s="25" t="s">
        <v>149</v>
      </c>
      <c r="BM93" s="25" t="s">
        <v>1515</v>
      </c>
    </row>
    <row r="94" s="13" customFormat="1">
      <c r="B94" s="242"/>
      <c r="D94" s="216" t="s">
        <v>179</v>
      </c>
      <c r="E94" s="243" t="s">
        <v>5</v>
      </c>
      <c r="F94" s="244" t="s">
        <v>1511</v>
      </c>
      <c r="H94" s="243" t="s">
        <v>5</v>
      </c>
      <c r="I94" s="245"/>
      <c r="L94" s="242"/>
      <c r="M94" s="246"/>
      <c r="N94" s="247"/>
      <c r="O94" s="247"/>
      <c r="P94" s="247"/>
      <c r="Q94" s="247"/>
      <c r="R94" s="247"/>
      <c r="S94" s="247"/>
      <c r="T94" s="248"/>
      <c r="AT94" s="243" t="s">
        <v>179</v>
      </c>
      <c r="AU94" s="243" t="s">
        <v>81</v>
      </c>
      <c r="AV94" s="13" t="s">
        <v>79</v>
      </c>
      <c r="AW94" s="13" t="s">
        <v>35</v>
      </c>
      <c r="AX94" s="13" t="s">
        <v>71</v>
      </c>
      <c r="AY94" s="243" t="s">
        <v>141</v>
      </c>
    </row>
    <row r="95" s="11" customFormat="1">
      <c r="B95" s="215"/>
      <c r="D95" s="216" t="s">
        <v>179</v>
      </c>
      <c r="E95" s="217" t="s">
        <v>5</v>
      </c>
      <c r="F95" s="218" t="s">
        <v>1512</v>
      </c>
      <c r="H95" s="219">
        <v>180.215</v>
      </c>
      <c r="I95" s="220"/>
      <c r="L95" s="215"/>
      <c r="M95" s="221"/>
      <c r="N95" s="222"/>
      <c r="O95" s="222"/>
      <c r="P95" s="222"/>
      <c r="Q95" s="222"/>
      <c r="R95" s="222"/>
      <c r="S95" s="222"/>
      <c r="T95" s="223"/>
      <c r="AT95" s="217" t="s">
        <v>179</v>
      </c>
      <c r="AU95" s="217" t="s">
        <v>81</v>
      </c>
      <c r="AV95" s="11" t="s">
        <v>81</v>
      </c>
      <c r="AW95" s="11" t="s">
        <v>35</v>
      </c>
      <c r="AX95" s="11" t="s">
        <v>79</v>
      </c>
      <c r="AY95" s="217" t="s">
        <v>141</v>
      </c>
    </row>
    <row r="96" s="1" customFormat="1" ht="16.5" customHeight="1">
      <c r="B96" s="202"/>
      <c r="C96" s="203" t="s">
        <v>165</v>
      </c>
      <c r="D96" s="203" t="s">
        <v>144</v>
      </c>
      <c r="E96" s="204" t="s">
        <v>1516</v>
      </c>
      <c r="F96" s="205" t="s">
        <v>1517</v>
      </c>
      <c r="G96" s="206" t="s">
        <v>177</v>
      </c>
      <c r="H96" s="207">
        <v>180.215</v>
      </c>
      <c r="I96" s="208"/>
      <c r="J96" s="209">
        <f>ROUND(I96*H96,2)</f>
        <v>0</v>
      </c>
      <c r="K96" s="205" t="s">
        <v>148</v>
      </c>
      <c r="L96" s="47"/>
      <c r="M96" s="210" t="s">
        <v>5</v>
      </c>
      <c r="N96" s="211" t="s">
        <v>42</v>
      </c>
      <c r="O96" s="48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5" t="s">
        <v>149</v>
      </c>
      <c r="AT96" s="25" t="s">
        <v>144</v>
      </c>
      <c r="AU96" s="25" t="s">
        <v>81</v>
      </c>
      <c r="AY96" s="25" t="s">
        <v>141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5" t="s">
        <v>79</v>
      </c>
      <c r="BK96" s="214">
        <f>ROUND(I96*H96,2)</f>
        <v>0</v>
      </c>
      <c r="BL96" s="25" t="s">
        <v>149</v>
      </c>
      <c r="BM96" s="25" t="s">
        <v>1518</v>
      </c>
    </row>
    <row r="97" s="13" customFormat="1">
      <c r="B97" s="242"/>
      <c r="D97" s="216" t="s">
        <v>179</v>
      </c>
      <c r="E97" s="243" t="s">
        <v>5</v>
      </c>
      <c r="F97" s="244" t="s">
        <v>1188</v>
      </c>
      <c r="H97" s="243" t="s">
        <v>5</v>
      </c>
      <c r="I97" s="245"/>
      <c r="L97" s="242"/>
      <c r="M97" s="246"/>
      <c r="N97" s="247"/>
      <c r="O97" s="247"/>
      <c r="P97" s="247"/>
      <c r="Q97" s="247"/>
      <c r="R97" s="247"/>
      <c r="S97" s="247"/>
      <c r="T97" s="248"/>
      <c r="AT97" s="243" t="s">
        <v>179</v>
      </c>
      <c r="AU97" s="243" t="s">
        <v>81</v>
      </c>
      <c r="AV97" s="13" t="s">
        <v>79</v>
      </c>
      <c r="AW97" s="13" t="s">
        <v>35</v>
      </c>
      <c r="AX97" s="13" t="s">
        <v>71</v>
      </c>
      <c r="AY97" s="243" t="s">
        <v>141</v>
      </c>
    </row>
    <row r="98" s="11" customFormat="1">
      <c r="B98" s="215"/>
      <c r="D98" s="216" t="s">
        <v>179</v>
      </c>
      <c r="E98" s="217" t="s">
        <v>5</v>
      </c>
      <c r="F98" s="218" t="s">
        <v>1519</v>
      </c>
      <c r="H98" s="219">
        <v>180.215</v>
      </c>
      <c r="I98" s="220"/>
      <c r="L98" s="215"/>
      <c r="M98" s="221"/>
      <c r="N98" s="222"/>
      <c r="O98" s="222"/>
      <c r="P98" s="222"/>
      <c r="Q98" s="222"/>
      <c r="R98" s="222"/>
      <c r="S98" s="222"/>
      <c r="T98" s="223"/>
      <c r="AT98" s="217" t="s">
        <v>179</v>
      </c>
      <c r="AU98" s="217" t="s">
        <v>81</v>
      </c>
      <c r="AV98" s="11" t="s">
        <v>81</v>
      </c>
      <c r="AW98" s="11" t="s">
        <v>35</v>
      </c>
      <c r="AX98" s="11" t="s">
        <v>79</v>
      </c>
      <c r="AY98" s="217" t="s">
        <v>141</v>
      </c>
    </row>
    <row r="99" s="1" customFormat="1" ht="16.5" customHeight="1">
      <c r="B99" s="202"/>
      <c r="C99" s="203" t="s">
        <v>170</v>
      </c>
      <c r="D99" s="203" t="s">
        <v>144</v>
      </c>
      <c r="E99" s="204" t="s">
        <v>1185</v>
      </c>
      <c r="F99" s="205" t="s">
        <v>1186</v>
      </c>
      <c r="G99" s="206" t="s">
        <v>177</v>
      </c>
      <c r="H99" s="207">
        <v>180.215</v>
      </c>
      <c r="I99" s="208"/>
      <c r="J99" s="209">
        <f>ROUND(I99*H99,2)</f>
        <v>0</v>
      </c>
      <c r="K99" s="205" t="s">
        <v>148</v>
      </c>
      <c r="L99" s="47"/>
      <c r="M99" s="210" t="s">
        <v>5</v>
      </c>
      <c r="N99" s="211" t="s">
        <v>42</v>
      </c>
      <c r="O99" s="48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5" t="s">
        <v>149</v>
      </c>
      <c r="AT99" s="25" t="s">
        <v>144</v>
      </c>
      <c r="AU99" s="25" t="s">
        <v>81</v>
      </c>
      <c r="AY99" s="25" t="s">
        <v>141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79</v>
      </c>
      <c r="BK99" s="214">
        <f>ROUND(I99*H99,2)</f>
        <v>0</v>
      </c>
      <c r="BL99" s="25" t="s">
        <v>149</v>
      </c>
      <c r="BM99" s="25" t="s">
        <v>1520</v>
      </c>
    </row>
    <row r="100" s="13" customFormat="1">
      <c r="B100" s="242"/>
      <c r="D100" s="216" t="s">
        <v>179</v>
      </c>
      <c r="E100" s="243" t="s">
        <v>5</v>
      </c>
      <c r="F100" s="244" t="s">
        <v>1188</v>
      </c>
      <c r="H100" s="243" t="s">
        <v>5</v>
      </c>
      <c r="I100" s="245"/>
      <c r="L100" s="242"/>
      <c r="M100" s="246"/>
      <c r="N100" s="247"/>
      <c r="O100" s="247"/>
      <c r="P100" s="247"/>
      <c r="Q100" s="247"/>
      <c r="R100" s="247"/>
      <c r="S100" s="247"/>
      <c r="T100" s="248"/>
      <c r="AT100" s="243" t="s">
        <v>179</v>
      </c>
      <c r="AU100" s="243" t="s">
        <v>81</v>
      </c>
      <c r="AV100" s="13" t="s">
        <v>79</v>
      </c>
      <c r="AW100" s="13" t="s">
        <v>35</v>
      </c>
      <c r="AX100" s="13" t="s">
        <v>71</v>
      </c>
      <c r="AY100" s="243" t="s">
        <v>141</v>
      </c>
    </row>
    <row r="101" s="11" customFormat="1">
      <c r="B101" s="215"/>
      <c r="D101" s="216" t="s">
        <v>179</v>
      </c>
      <c r="E101" s="217" t="s">
        <v>5</v>
      </c>
      <c r="F101" s="218" t="s">
        <v>1519</v>
      </c>
      <c r="H101" s="219">
        <v>180.215</v>
      </c>
      <c r="I101" s="220"/>
      <c r="L101" s="215"/>
      <c r="M101" s="221"/>
      <c r="N101" s="222"/>
      <c r="O101" s="222"/>
      <c r="P101" s="222"/>
      <c r="Q101" s="222"/>
      <c r="R101" s="222"/>
      <c r="S101" s="222"/>
      <c r="T101" s="223"/>
      <c r="AT101" s="217" t="s">
        <v>179</v>
      </c>
      <c r="AU101" s="217" t="s">
        <v>81</v>
      </c>
      <c r="AV101" s="11" t="s">
        <v>81</v>
      </c>
      <c r="AW101" s="11" t="s">
        <v>35</v>
      </c>
      <c r="AX101" s="11" t="s">
        <v>79</v>
      </c>
      <c r="AY101" s="217" t="s">
        <v>141</v>
      </c>
    </row>
    <row r="102" s="1" customFormat="1" ht="16.5" customHeight="1">
      <c r="B102" s="202"/>
      <c r="C102" s="203" t="s">
        <v>174</v>
      </c>
      <c r="D102" s="203" t="s">
        <v>144</v>
      </c>
      <c r="E102" s="204" t="s">
        <v>1202</v>
      </c>
      <c r="F102" s="205" t="s">
        <v>1203</v>
      </c>
      <c r="G102" s="206" t="s">
        <v>177</v>
      </c>
      <c r="H102" s="207">
        <v>383.27999999999997</v>
      </c>
      <c r="I102" s="208"/>
      <c r="J102" s="209">
        <f>ROUND(I102*H102,2)</f>
        <v>0</v>
      </c>
      <c r="K102" s="205" t="s">
        <v>148</v>
      </c>
      <c r="L102" s="47"/>
      <c r="M102" s="210" t="s">
        <v>5</v>
      </c>
      <c r="N102" s="211" t="s">
        <v>42</v>
      </c>
      <c r="O102" s="48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5" t="s">
        <v>149</v>
      </c>
      <c r="AT102" s="25" t="s">
        <v>144</v>
      </c>
      <c r="AU102" s="25" t="s">
        <v>81</v>
      </c>
      <c r="AY102" s="25" t="s">
        <v>141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5" t="s">
        <v>79</v>
      </c>
      <c r="BK102" s="214">
        <f>ROUND(I102*H102,2)</f>
        <v>0</v>
      </c>
      <c r="BL102" s="25" t="s">
        <v>149</v>
      </c>
      <c r="BM102" s="25" t="s">
        <v>1521</v>
      </c>
    </row>
    <row r="103" s="13" customFormat="1">
      <c r="B103" s="242"/>
      <c r="D103" s="216" t="s">
        <v>179</v>
      </c>
      <c r="E103" s="243" t="s">
        <v>5</v>
      </c>
      <c r="F103" s="244" t="s">
        <v>1205</v>
      </c>
      <c r="H103" s="243" t="s">
        <v>5</v>
      </c>
      <c r="I103" s="245"/>
      <c r="L103" s="242"/>
      <c r="M103" s="246"/>
      <c r="N103" s="247"/>
      <c r="O103" s="247"/>
      <c r="P103" s="247"/>
      <c r="Q103" s="247"/>
      <c r="R103" s="247"/>
      <c r="S103" s="247"/>
      <c r="T103" s="248"/>
      <c r="AT103" s="243" t="s">
        <v>179</v>
      </c>
      <c r="AU103" s="243" t="s">
        <v>81</v>
      </c>
      <c r="AV103" s="13" t="s">
        <v>79</v>
      </c>
      <c r="AW103" s="13" t="s">
        <v>35</v>
      </c>
      <c r="AX103" s="13" t="s">
        <v>71</v>
      </c>
      <c r="AY103" s="243" t="s">
        <v>141</v>
      </c>
    </row>
    <row r="104" s="11" customFormat="1">
      <c r="B104" s="215"/>
      <c r="D104" s="216" t="s">
        <v>179</v>
      </c>
      <c r="E104" s="217" t="s">
        <v>5</v>
      </c>
      <c r="F104" s="218" t="s">
        <v>1522</v>
      </c>
      <c r="H104" s="219">
        <v>383.27999999999997</v>
      </c>
      <c r="I104" s="220"/>
      <c r="L104" s="215"/>
      <c r="M104" s="221"/>
      <c r="N104" s="222"/>
      <c r="O104" s="222"/>
      <c r="P104" s="222"/>
      <c r="Q104" s="222"/>
      <c r="R104" s="222"/>
      <c r="S104" s="222"/>
      <c r="T104" s="223"/>
      <c r="AT104" s="217" t="s">
        <v>179</v>
      </c>
      <c r="AU104" s="217" t="s">
        <v>81</v>
      </c>
      <c r="AV104" s="11" t="s">
        <v>81</v>
      </c>
      <c r="AW104" s="11" t="s">
        <v>35</v>
      </c>
      <c r="AX104" s="11" t="s">
        <v>79</v>
      </c>
      <c r="AY104" s="217" t="s">
        <v>141</v>
      </c>
    </row>
    <row r="105" s="1" customFormat="1" ht="16.5" customHeight="1">
      <c r="B105" s="202"/>
      <c r="C105" s="203" t="s">
        <v>181</v>
      </c>
      <c r="D105" s="203" t="s">
        <v>144</v>
      </c>
      <c r="E105" s="204" t="s">
        <v>210</v>
      </c>
      <c r="F105" s="205" t="s">
        <v>211</v>
      </c>
      <c r="G105" s="206" t="s">
        <v>177</v>
      </c>
      <c r="H105" s="207">
        <v>203.065</v>
      </c>
      <c r="I105" s="208"/>
      <c r="J105" s="209">
        <f>ROUND(I105*H105,2)</f>
        <v>0</v>
      </c>
      <c r="K105" s="205" t="s">
        <v>148</v>
      </c>
      <c r="L105" s="47"/>
      <c r="M105" s="210" t="s">
        <v>5</v>
      </c>
      <c r="N105" s="211" t="s">
        <v>42</v>
      </c>
      <c r="O105" s="48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5" t="s">
        <v>149</v>
      </c>
      <c r="AT105" s="25" t="s">
        <v>144</v>
      </c>
      <c r="AU105" s="25" t="s">
        <v>81</v>
      </c>
      <c r="AY105" s="25" t="s">
        <v>141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5" t="s">
        <v>79</v>
      </c>
      <c r="BK105" s="214">
        <f>ROUND(I105*H105,2)</f>
        <v>0</v>
      </c>
      <c r="BL105" s="25" t="s">
        <v>149</v>
      </c>
      <c r="BM105" s="25" t="s">
        <v>1523</v>
      </c>
    </row>
    <row r="106" s="13" customFormat="1">
      <c r="B106" s="242"/>
      <c r="D106" s="216" t="s">
        <v>179</v>
      </c>
      <c r="E106" s="243" t="s">
        <v>5</v>
      </c>
      <c r="F106" s="244" t="s">
        <v>1193</v>
      </c>
      <c r="H106" s="243" t="s">
        <v>5</v>
      </c>
      <c r="I106" s="245"/>
      <c r="L106" s="242"/>
      <c r="M106" s="246"/>
      <c r="N106" s="247"/>
      <c r="O106" s="247"/>
      <c r="P106" s="247"/>
      <c r="Q106" s="247"/>
      <c r="R106" s="247"/>
      <c r="S106" s="247"/>
      <c r="T106" s="248"/>
      <c r="AT106" s="243" t="s">
        <v>179</v>
      </c>
      <c r="AU106" s="243" t="s">
        <v>81</v>
      </c>
      <c r="AV106" s="13" t="s">
        <v>79</v>
      </c>
      <c r="AW106" s="13" t="s">
        <v>35</v>
      </c>
      <c r="AX106" s="13" t="s">
        <v>71</v>
      </c>
      <c r="AY106" s="243" t="s">
        <v>141</v>
      </c>
    </row>
    <row r="107" s="11" customFormat="1">
      <c r="B107" s="215"/>
      <c r="D107" s="216" t="s">
        <v>179</v>
      </c>
      <c r="E107" s="217" t="s">
        <v>5</v>
      </c>
      <c r="F107" s="218" t="s">
        <v>1524</v>
      </c>
      <c r="H107" s="219">
        <v>203.065</v>
      </c>
      <c r="I107" s="220"/>
      <c r="L107" s="215"/>
      <c r="M107" s="221"/>
      <c r="N107" s="222"/>
      <c r="O107" s="222"/>
      <c r="P107" s="222"/>
      <c r="Q107" s="222"/>
      <c r="R107" s="222"/>
      <c r="S107" s="222"/>
      <c r="T107" s="223"/>
      <c r="AT107" s="217" t="s">
        <v>179</v>
      </c>
      <c r="AU107" s="217" t="s">
        <v>81</v>
      </c>
      <c r="AV107" s="11" t="s">
        <v>81</v>
      </c>
      <c r="AW107" s="11" t="s">
        <v>35</v>
      </c>
      <c r="AX107" s="11" t="s">
        <v>79</v>
      </c>
      <c r="AY107" s="217" t="s">
        <v>141</v>
      </c>
    </row>
    <row r="108" s="1" customFormat="1" ht="16.5" customHeight="1">
      <c r="B108" s="202"/>
      <c r="C108" s="203" t="s">
        <v>143</v>
      </c>
      <c r="D108" s="203" t="s">
        <v>144</v>
      </c>
      <c r="E108" s="204" t="s">
        <v>1190</v>
      </c>
      <c r="F108" s="205" t="s">
        <v>1191</v>
      </c>
      <c r="G108" s="206" t="s">
        <v>177</v>
      </c>
      <c r="H108" s="207">
        <v>180.215</v>
      </c>
      <c r="I108" s="208"/>
      <c r="J108" s="209">
        <f>ROUND(I108*H108,2)</f>
        <v>0</v>
      </c>
      <c r="K108" s="205" t="s">
        <v>148</v>
      </c>
      <c r="L108" s="47"/>
      <c r="M108" s="210" t="s">
        <v>5</v>
      </c>
      <c r="N108" s="211" t="s">
        <v>42</v>
      </c>
      <c r="O108" s="48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5" t="s">
        <v>149</v>
      </c>
      <c r="AT108" s="25" t="s">
        <v>144</v>
      </c>
      <c r="AU108" s="25" t="s">
        <v>81</v>
      </c>
      <c r="AY108" s="25" t="s">
        <v>141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5" t="s">
        <v>79</v>
      </c>
      <c r="BK108" s="214">
        <f>ROUND(I108*H108,2)</f>
        <v>0</v>
      </c>
      <c r="BL108" s="25" t="s">
        <v>149</v>
      </c>
      <c r="BM108" s="25" t="s">
        <v>1525</v>
      </c>
    </row>
    <row r="109" s="13" customFormat="1">
      <c r="B109" s="242"/>
      <c r="D109" s="216" t="s">
        <v>179</v>
      </c>
      <c r="E109" s="243" t="s">
        <v>5</v>
      </c>
      <c r="F109" s="244" t="s">
        <v>1193</v>
      </c>
      <c r="H109" s="243" t="s">
        <v>5</v>
      </c>
      <c r="I109" s="245"/>
      <c r="L109" s="242"/>
      <c r="M109" s="246"/>
      <c r="N109" s="247"/>
      <c r="O109" s="247"/>
      <c r="P109" s="247"/>
      <c r="Q109" s="247"/>
      <c r="R109" s="247"/>
      <c r="S109" s="247"/>
      <c r="T109" s="248"/>
      <c r="AT109" s="243" t="s">
        <v>179</v>
      </c>
      <c r="AU109" s="243" t="s">
        <v>81</v>
      </c>
      <c r="AV109" s="13" t="s">
        <v>79</v>
      </c>
      <c r="AW109" s="13" t="s">
        <v>35</v>
      </c>
      <c r="AX109" s="13" t="s">
        <v>71</v>
      </c>
      <c r="AY109" s="243" t="s">
        <v>141</v>
      </c>
    </row>
    <row r="110" s="11" customFormat="1">
      <c r="B110" s="215"/>
      <c r="D110" s="216" t="s">
        <v>179</v>
      </c>
      <c r="E110" s="217" t="s">
        <v>5</v>
      </c>
      <c r="F110" s="218" t="s">
        <v>1519</v>
      </c>
      <c r="H110" s="219">
        <v>180.215</v>
      </c>
      <c r="I110" s="220"/>
      <c r="L110" s="215"/>
      <c r="M110" s="221"/>
      <c r="N110" s="222"/>
      <c r="O110" s="222"/>
      <c r="P110" s="222"/>
      <c r="Q110" s="222"/>
      <c r="R110" s="222"/>
      <c r="S110" s="222"/>
      <c r="T110" s="223"/>
      <c r="AT110" s="217" t="s">
        <v>179</v>
      </c>
      <c r="AU110" s="217" t="s">
        <v>81</v>
      </c>
      <c r="AV110" s="11" t="s">
        <v>81</v>
      </c>
      <c r="AW110" s="11" t="s">
        <v>35</v>
      </c>
      <c r="AX110" s="11" t="s">
        <v>79</v>
      </c>
      <c r="AY110" s="217" t="s">
        <v>141</v>
      </c>
    </row>
    <row r="111" s="1" customFormat="1" ht="16.5" customHeight="1">
      <c r="B111" s="202"/>
      <c r="C111" s="203" t="s">
        <v>192</v>
      </c>
      <c r="D111" s="203" t="s">
        <v>144</v>
      </c>
      <c r="E111" s="204" t="s">
        <v>234</v>
      </c>
      <c r="F111" s="205" t="s">
        <v>235</v>
      </c>
      <c r="G111" s="206" t="s">
        <v>177</v>
      </c>
      <c r="H111" s="207">
        <v>383.27999999999997</v>
      </c>
      <c r="I111" s="208"/>
      <c r="J111" s="209">
        <f>ROUND(I111*H111,2)</f>
        <v>0</v>
      </c>
      <c r="K111" s="205" t="s">
        <v>148</v>
      </c>
      <c r="L111" s="47"/>
      <c r="M111" s="210" t="s">
        <v>5</v>
      </c>
      <c r="N111" s="211" t="s">
        <v>42</v>
      </c>
      <c r="O111" s="48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5" t="s">
        <v>149</v>
      </c>
      <c r="AT111" s="25" t="s">
        <v>144</v>
      </c>
      <c r="AU111" s="25" t="s">
        <v>81</v>
      </c>
      <c r="AY111" s="25" t="s">
        <v>141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5" t="s">
        <v>79</v>
      </c>
      <c r="BK111" s="214">
        <f>ROUND(I111*H111,2)</f>
        <v>0</v>
      </c>
      <c r="BL111" s="25" t="s">
        <v>149</v>
      </c>
      <c r="BM111" s="25" t="s">
        <v>1526</v>
      </c>
    </row>
    <row r="112" s="1" customFormat="1" ht="16.5" customHeight="1">
      <c r="B112" s="202"/>
      <c r="C112" s="203" t="s">
        <v>197</v>
      </c>
      <c r="D112" s="203" t="s">
        <v>144</v>
      </c>
      <c r="E112" s="204" t="s">
        <v>237</v>
      </c>
      <c r="F112" s="205" t="s">
        <v>238</v>
      </c>
      <c r="G112" s="206" t="s">
        <v>239</v>
      </c>
      <c r="H112" s="207">
        <v>804.88800000000003</v>
      </c>
      <c r="I112" s="208"/>
      <c r="J112" s="209">
        <f>ROUND(I112*H112,2)</f>
        <v>0</v>
      </c>
      <c r="K112" s="205" t="s">
        <v>148</v>
      </c>
      <c r="L112" s="47"/>
      <c r="M112" s="210" t="s">
        <v>5</v>
      </c>
      <c r="N112" s="211" t="s">
        <v>42</v>
      </c>
      <c r="O112" s="48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5" t="s">
        <v>149</v>
      </c>
      <c r="AT112" s="25" t="s">
        <v>144</v>
      </c>
      <c r="AU112" s="25" t="s">
        <v>81</v>
      </c>
      <c r="AY112" s="25" t="s">
        <v>141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5" t="s">
        <v>79</v>
      </c>
      <c r="BK112" s="214">
        <f>ROUND(I112*H112,2)</f>
        <v>0</v>
      </c>
      <c r="BL112" s="25" t="s">
        <v>149</v>
      </c>
      <c r="BM112" s="25" t="s">
        <v>1527</v>
      </c>
    </row>
    <row r="113" s="11" customFormat="1">
      <c r="B113" s="215"/>
      <c r="D113" s="216" t="s">
        <v>179</v>
      </c>
      <c r="E113" s="217" t="s">
        <v>5</v>
      </c>
      <c r="F113" s="218" t="s">
        <v>1528</v>
      </c>
      <c r="H113" s="219">
        <v>804.88800000000003</v>
      </c>
      <c r="I113" s="220"/>
      <c r="L113" s="215"/>
      <c r="M113" s="221"/>
      <c r="N113" s="222"/>
      <c r="O113" s="222"/>
      <c r="P113" s="222"/>
      <c r="Q113" s="222"/>
      <c r="R113" s="222"/>
      <c r="S113" s="222"/>
      <c r="T113" s="223"/>
      <c r="AT113" s="217" t="s">
        <v>179</v>
      </c>
      <c r="AU113" s="217" t="s">
        <v>81</v>
      </c>
      <c r="AV113" s="11" t="s">
        <v>81</v>
      </c>
      <c r="AW113" s="11" t="s">
        <v>35</v>
      </c>
      <c r="AX113" s="11" t="s">
        <v>79</v>
      </c>
      <c r="AY113" s="217" t="s">
        <v>141</v>
      </c>
    </row>
    <row r="114" s="1" customFormat="1" ht="25.5" customHeight="1">
      <c r="B114" s="202"/>
      <c r="C114" s="203" t="s">
        <v>200</v>
      </c>
      <c r="D114" s="203" t="s">
        <v>144</v>
      </c>
      <c r="E114" s="204" t="s">
        <v>1529</v>
      </c>
      <c r="F114" s="205" t="s">
        <v>1530</v>
      </c>
      <c r="G114" s="206" t="s">
        <v>147</v>
      </c>
      <c r="H114" s="207">
        <v>896</v>
      </c>
      <c r="I114" s="208"/>
      <c r="J114" s="209">
        <f>ROUND(I114*H114,2)</f>
        <v>0</v>
      </c>
      <c r="K114" s="205" t="s">
        <v>148</v>
      </c>
      <c r="L114" s="47"/>
      <c r="M114" s="210" t="s">
        <v>5</v>
      </c>
      <c r="N114" s="211" t="s">
        <v>42</v>
      </c>
      <c r="O114" s="48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5" t="s">
        <v>149</v>
      </c>
      <c r="AT114" s="25" t="s">
        <v>144</v>
      </c>
      <c r="AU114" s="25" t="s">
        <v>81</v>
      </c>
      <c r="AY114" s="25" t="s">
        <v>141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5" t="s">
        <v>79</v>
      </c>
      <c r="BK114" s="214">
        <f>ROUND(I114*H114,2)</f>
        <v>0</v>
      </c>
      <c r="BL114" s="25" t="s">
        <v>149</v>
      </c>
      <c r="BM114" s="25" t="s">
        <v>1531</v>
      </c>
    </row>
    <row r="115" s="1" customFormat="1" ht="16.5" customHeight="1">
      <c r="B115" s="202"/>
      <c r="C115" s="203" t="s">
        <v>205</v>
      </c>
      <c r="D115" s="203" t="s">
        <v>144</v>
      </c>
      <c r="E115" s="204" t="s">
        <v>1532</v>
      </c>
      <c r="F115" s="205" t="s">
        <v>1533</v>
      </c>
      <c r="G115" s="206" t="s">
        <v>147</v>
      </c>
      <c r="H115" s="207">
        <v>896</v>
      </c>
      <c r="I115" s="208"/>
      <c r="J115" s="209">
        <f>ROUND(I115*H115,2)</f>
        <v>0</v>
      </c>
      <c r="K115" s="205" t="s">
        <v>148</v>
      </c>
      <c r="L115" s="47"/>
      <c r="M115" s="210" t="s">
        <v>5</v>
      </c>
      <c r="N115" s="211" t="s">
        <v>42</v>
      </c>
      <c r="O115" s="48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5" t="s">
        <v>149</v>
      </c>
      <c r="AT115" s="25" t="s">
        <v>144</v>
      </c>
      <c r="AU115" s="25" t="s">
        <v>81</v>
      </c>
      <c r="AY115" s="25" t="s">
        <v>141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5" t="s">
        <v>79</v>
      </c>
      <c r="BK115" s="214">
        <f>ROUND(I115*H115,2)</f>
        <v>0</v>
      </c>
      <c r="BL115" s="25" t="s">
        <v>149</v>
      </c>
      <c r="BM115" s="25" t="s">
        <v>1534</v>
      </c>
    </row>
    <row r="116" s="1" customFormat="1" ht="16.5" customHeight="1">
      <c r="B116" s="202"/>
      <c r="C116" s="232" t="s">
        <v>11</v>
      </c>
      <c r="D116" s="232" t="s">
        <v>311</v>
      </c>
      <c r="E116" s="233" t="s">
        <v>1535</v>
      </c>
      <c r="F116" s="234" t="s">
        <v>1536</v>
      </c>
      <c r="G116" s="235" t="s">
        <v>357</v>
      </c>
      <c r="H116" s="236">
        <v>22.399999999999999</v>
      </c>
      <c r="I116" s="237"/>
      <c r="J116" s="238">
        <f>ROUND(I116*H116,2)</f>
        <v>0</v>
      </c>
      <c r="K116" s="234" t="s">
        <v>148</v>
      </c>
      <c r="L116" s="239"/>
      <c r="M116" s="240" t="s">
        <v>5</v>
      </c>
      <c r="N116" s="241" t="s">
        <v>42</v>
      </c>
      <c r="O116" s="48"/>
      <c r="P116" s="212">
        <f>O116*H116</f>
        <v>0</v>
      </c>
      <c r="Q116" s="212">
        <v>0.001</v>
      </c>
      <c r="R116" s="212">
        <f>Q116*H116</f>
        <v>0.0224</v>
      </c>
      <c r="S116" s="212">
        <v>0</v>
      </c>
      <c r="T116" s="213">
        <f>S116*H116</f>
        <v>0</v>
      </c>
      <c r="AR116" s="25" t="s">
        <v>174</v>
      </c>
      <c r="AT116" s="25" t="s">
        <v>311</v>
      </c>
      <c r="AU116" s="25" t="s">
        <v>81</v>
      </c>
      <c r="AY116" s="25" t="s">
        <v>141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5" t="s">
        <v>79</v>
      </c>
      <c r="BK116" s="214">
        <f>ROUND(I116*H116,2)</f>
        <v>0</v>
      </c>
      <c r="BL116" s="25" t="s">
        <v>149</v>
      </c>
      <c r="BM116" s="25" t="s">
        <v>1537</v>
      </c>
    </row>
    <row r="117" s="11" customFormat="1">
      <c r="B117" s="215"/>
      <c r="D117" s="216" t="s">
        <v>179</v>
      </c>
      <c r="E117" s="217" t="s">
        <v>5</v>
      </c>
      <c r="F117" s="218" t="s">
        <v>1538</v>
      </c>
      <c r="H117" s="219">
        <v>22.399999999999999</v>
      </c>
      <c r="I117" s="220"/>
      <c r="L117" s="215"/>
      <c r="M117" s="221"/>
      <c r="N117" s="222"/>
      <c r="O117" s="222"/>
      <c r="P117" s="222"/>
      <c r="Q117" s="222"/>
      <c r="R117" s="222"/>
      <c r="S117" s="222"/>
      <c r="T117" s="223"/>
      <c r="AT117" s="217" t="s">
        <v>179</v>
      </c>
      <c r="AU117" s="217" t="s">
        <v>81</v>
      </c>
      <c r="AV117" s="11" t="s">
        <v>81</v>
      </c>
      <c r="AW117" s="11" t="s">
        <v>35</v>
      </c>
      <c r="AX117" s="11" t="s">
        <v>79</v>
      </c>
      <c r="AY117" s="217" t="s">
        <v>141</v>
      </c>
    </row>
    <row r="118" s="1" customFormat="1" ht="16.5" customHeight="1">
      <c r="B118" s="202"/>
      <c r="C118" s="232" t="s">
        <v>215</v>
      </c>
      <c r="D118" s="232" t="s">
        <v>311</v>
      </c>
      <c r="E118" s="233" t="s">
        <v>1539</v>
      </c>
      <c r="F118" s="234" t="s">
        <v>1540</v>
      </c>
      <c r="G118" s="235" t="s">
        <v>177</v>
      </c>
      <c r="H118" s="236">
        <v>1</v>
      </c>
      <c r="I118" s="237"/>
      <c r="J118" s="238">
        <f>ROUND(I118*H118,2)</f>
        <v>0</v>
      </c>
      <c r="K118" s="234" t="s">
        <v>148</v>
      </c>
      <c r="L118" s="239"/>
      <c r="M118" s="240" t="s">
        <v>5</v>
      </c>
      <c r="N118" s="241" t="s">
        <v>42</v>
      </c>
      <c r="O118" s="48"/>
      <c r="P118" s="212">
        <f>O118*H118</f>
        <v>0</v>
      </c>
      <c r="Q118" s="212">
        <v>0.20999999999999999</v>
      </c>
      <c r="R118" s="212">
        <f>Q118*H118</f>
        <v>0.20999999999999999</v>
      </c>
      <c r="S118" s="212">
        <v>0</v>
      </c>
      <c r="T118" s="213">
        <f>S118*H118</f>
        <v>0</v>
      </c>
      <c r="AR118" s="25" t="s">
        <v>174</v>
      </c>
      <c r="AT118" s="25" t="s">
        <v>311</v>
      </c>
      <c r="AU118" s="25" t="s">
        <v>81</v>
      </c>
      <c r="AY118" s="25" t="s">
        <v>141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5" t="s">
        <v>79</v>
      </c>
      <c r="BK118" s="214">
        <f>ROUND(I118*H118,2)</f>
        <v>0</v>
      </c>
      <c r="BL118" s="25" t="s">
        <v>149</v>
      </c>
      <c r="BM118" s="25" t="s">
        <v>1541</v>
      </c>
    </row>
    <row r="119" s="1" customFormat="1" ht="16.5" customHeight="1">
      <c r="B119" s="202"/>
      <c r="C119" s="203" t="s">
        <v>219</v>
      </c>
      <c r="D119" s="203" t="s">
        <v>144</v>
      </c>
      <c r="E119" s="204" t="s">
        <v>1542</v>
      </c>
      <c r="F119" s="205" t="s">
        <v>1543</v>
      </c>
      <c r="G119" s="206" t="s">
        <v>147</v>
      </c>
      <c r="H119" s="207">
        <v>55</v>
      </c>
      <c r="I119" s="208"/>
      <c r="J119" s="209">
        <f>ROUND(I119*H119,2)</f>
        <v>0</v>
      </c>
      <c r="K119" s="205" t="s">
        <v>467</v>
      </c>
      <c r="L119" s="47"/>
      <c r="M119" s="210" t="s">
        <v>5</v>
      </c>
      <c r="N119" s="211" t="s">
        <v>42</v>
      </c>
      <c r="O119" s="48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5" t="s">
        <v>149</v>
      </c>
      <c r="AT119" s="25" t="s">
        <v>144</v>
      </c>
      <c r="AU119" s="25" t="s">
        <v>81</v>
      </c>
      <c r="AY119" s="25" t="s">
        <v>141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5" t="s">
        <v>79</v>
      </c>
      <c r="BK119" s="214">
        <f>ROUND(I119*H119,2)</f>
        <v>0</v>
      </c>
      <c r="BL119" s="25" t="s">
        <v>149</v>
      </c>
      <c r="BM119" s="25" t="s">
        <v>1544</v>
      </c>
    </row>
    <row r="120" s="1" customFormat="1" ht="25.5" customHeight="1">
      <c r="B120" s="202"/>
      <c r="C120" s="203" t="s">
        <v>224</v>
      </c>
      <c r="D120" s="203" t="s">
        <v>144</v>
      </c>
      <c r="E120" s="204" t="s">
        <v>1545</v>
      </c>
      <c r="F120" s="205" t="s">
        <v>1546</v>
      </c>
      <c r="G120" s="206" t="s">
        <v>147</v>
      </c>
      <c r="H120" s="207">
        <v>55</v>
      </c>
      <c r="I120" s="208"/>
      <c r="J120" s="209">
        <f>ROUND(I120*H120,2)</f>
        <v>0</v>
      </c>
      <c r="K120" s="205" t="s">
        <v>467</v>
      </c>
      <c r="L120" s="47"/>
      <c r="M120" s="210" t="s">
        <v>5</v>
      </c>
      <c r="N120" s="211" t="s">
        <v>42</v>
      </c>
      <c r="O120" s="48"/>
      <c r="P120" s="212">
        <f>O120*H120</f>
        <v>0</v>
      </c>
      <c r="Q120" s="212">
        <v>0.00046999999999999999</v>
      </c>
      <c r="R120" s="212">
        <f>Q120*H120</f>
        <v>0.025849999999999998</v>
      </c>
      <c r="S120" s="212">
        <v>0</v>
      </c>
      <c r="T120" s="213">
        <f>S120*H120</f>
        <v>0</v>
      </c>
      <c r="AR120" s="25" t="s">
        <v>149</v>
      </c>
      <c r="AT120" s="25" t="s">
        <v>144</v>
      </c>
      <c r="AU120" s="25" t="s">
        <v>81</v>
      </c>
      <c r="AY120" s="25" t="s">
        <v>141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5" t="s">
        <v>79</v>
      </c>
      <c r="BK120" s="214">
        <f>ROUND(I120*H120,2)</f>
        <v>0</v>
      </c>
      <c r="BL120" s="25" t="s">
        <v>149</v>
      </c>
      <c r="BM120" s="25" t="s">
        <v>1547</v>
      </c>
    </row>
    <row r="121" s="1" customFormat="1" ht="16.5" customHeight="1">
      <c r="B121" s="202"/>
      <c r="C121" s="203" t="s">
        <v>228</v>
      </c>
      <c r="D121" s="203" t="s">
        <v>144</v>
      </c>
      <c r="E121" s="204" t="s">
        <v>1548</v>
      </c>
      <c r="F121" s="205" t="s">
        <v>1549</v>
      </c>
      <c r="G121" s="206" t="s">
        <v>147</v>
      </c>
      <c r="H121" s="207">
        <v>55</v>
      </c>
      <c r="I121" s="208"/>
      <c r="J121" s="209">
        <f>ROUND(I121*H121,2)</f>
        <v>0</v>
      </c>
      <c r="K121" s="205" t="s">
        <v>467</v>
      </c>
      <c r="L121" s="47"/>
      <c r="M121" s="210" t="s">
        <v>5</v>
      </c>
      <c r="N121" s="211" t="s">
        <v>42</v>
      </c>
      <c r="O121" s="48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5" t="s">
        <v>149</v>
      </c>
      <c r="AT121" s="25" t="s">
        <v>144</v>
      </c>
      <c r="AU121" s="25" t="s">
        <v>81</v>
      </c>
      <c r="AY121" s="25" t="s">
        <v>141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5" t="s">
        <v>79</v>
      </c>
      <c r="BK121" s="214">
        <f>ROUND(I121*H121,2)</f>
        <v>0</v>
      </c>
      <c r="BL121" s="25" t="s">
        <v>149</v>
      </c>
      <c r="BM121" s="25" t="s">
        <v>1550</v>
      </c>
    </row>
    <row r="122" s="1" customFormat="1" ht="16.5" customHeight="1">
      <c r="B122" s="202"/>
      <c r="C122" s="203" t="s">
        <v>233</v>
      </c>
      <c r="D122" s="203" t="s">
        <v>144</v>
      </c>
      <c r="E122" s="204" t="s">
        <v>253</v>
      </c>
      <c r="F122" s="205" t="s">
        <v>254</v>
      </c>
      <c r="G122" s="206" t="s">
        <v>147</v>
      </c>
      <c r="H122" s="207">
        <v>448</v>
      </c>
      <c r="I122" s="208"/>
      <c r="J122" s="209">
        <f>ROUND(I122*H122,2)</f>
        <v>0</v>
      </c>
      <c r="K122" s="205" t="s">
        <v>148</v>
      </c>
      <c r="L122" s="47"/>
      <c r="M122" s="210" t="s">
        <v>5</v>
      </c>
      <c r="N122" s="211" t="s">
        <v>42</v>
      </c>
      <c r="O122" s="48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5" t="s">
        <v>149</v>
      </c>
      <c r="AT122" s="25" t="s">
        <v>144</v>
      </c>
      <c r="AU122" s="25" t="s">
        <v>81</v>
      </c>
      <c r="AY122" s="25" t="s">
        <v>141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5" t="s">
        <v>79</v>
      </c>
      <c r="BK122" s="214">
        <f>ROUND(I122*H122,2)</f>
        <v>0</v>
      </c>
      <c r="BL122" s="25" t="s">
        <v>149</v>
      </c>
      <c r="BM122" s="25" t="s">
        <v>1551</v>
      </c>
    </row>
    <row r="123" s="13" customFormat="1">
      <c r="B123" s="242"/>
      <c r="D123" s="216" t="s">
        <v>179</v>
      </c>
      <c r="E123" s="243" t="s">
        <v>5</v>
      </c>
      <c r="F123" s="244" t="s">
        <v>1552</v>
      </c>
      <c r="H123" s="243" t="s">
        <v>5</v>
      </c>
      <c r="I123" s="245"/>
      <c r="L123" s="242"/>
      <c r="M123" s="246"/>
      <c r="N123" s="247"/>
      <c r="O123" s="247"/>
      <c r="P123" s="247"/>
      <c r="Q123" s="247"/>
      <c r="R123" s="247"/>
      <c r="S123" s="247"/>
      <c r="T123" s="248"/>
      <c r="AT123" s="243" t="s">
        <v>179</v>
      </c>
      <c r="AU123" s="243" t="s">
        <v>81</v>
      </c>
      <c r="AV123" s="13" t="s">
        <v>79</v>
      </c>
      <c r="AW123" s="13" t="s">
        <v>35</v>
      </c>
      <c r="AX123" s="13" t="s">
        <v>71</v>
      </c>
      <c r="AY123" s="243" t="s">
        <v>141</v>
      </c>
    </row>
    <row r="124" s="11" customFormat="1">
      <c r="B124" s="215"/>
      <c r="D124" s="216" t="s">
        <v>179</v>
      </c>
      <c r="E124" s="217" t="s">
        <v>5</v>
      </c>
      <c r="F124" s="218" t="s">
        <v>1553</v>
      </c>
      <c r="H124" s="219">
        <v>448</v>
      </c>
      <c r="I124" s="220"/>
      <c r="L124" s="215"/>
      <c r="M124" s="221"/>
      <c r="N124" s="222"/>
      <c r="O124" s="222"/>
      <c r="P124" s="222"/>
      <c r="Q124" s="222"/>
      <c r="R124" s="222"/>
      <c r="S124" s="222"/>
      <c r="T124" s="223"/>
      <c r="AT124" s="217" t="s">
        <v>179</v>
      </c>
      <c r="AU124" s="217" t="s">
        <v>81</v>
      </c>
      <c r="AV124" s="11" t="s">
        <v>81</v>
      </c>
      <c r="AW124" s="11" t="s">
        <v>35</v>
      </c>
      <c r="AX124" s="11" t="s">
        <v>79</v>
      </c>
      <c r="AY124" s="217" t="s">
        <v>141</v>
      </c>
    </row>
    <row r="125" s="1" customFormat="1" ht="16.5" customHeight="1">
      <c r="B125" s="202"/>
      <c r="C125" s="203" t="s">
        <v>10</v>
      </c>
      <c r="D125" s="203" t="s">
        <v>144</v>
      </c>
      <c r="E125" s="204" t="s">
        <v>1554</v>
      </c>
      <c r="F125" s="205" t="s">
        <v>1555</v>
      </c>
      <c r="G125" s="206" t="s">
        <v>147</v>
      </c>
      <c r="H125" s="207">
        <v>448</v>
      </c>
      <c r="I125" s="208"/>
      <c r="J125" s="209">
        <f>ROUND(I125*H125,2)</f>
        <v>0</v>
      </c>
      <c r="K125" s="205" t="s">
        <v>148</v>
      </c>
      <c r="L125" s="47"/>
      <c r="M125" s="210" t="s">
        <v>5</v>
      </c>
      <c r="N125" s="211" t="s">
        <v>42</v>
      </c>
      <c r="O125" s="48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5" t="s">
        <v>149</v>
      </c>
      <c r="AT125" s="25" t="s">
        <v>144</v>
      </c>
      <c r="AU125" s="25" t="s">
        <v>81</v>
      </c>
      <c r="AY125" s="25" t="s">
        <v>141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5" t="s">
        <v>79</v>
      </c>
      <c r="BK125" s="214">
        <f>ROUND(I125*H125,2)</f>
        <v>0</v>
      </c>
      <c r="BL125" s="25" t="s">
        <v>149</v>
      </c>
      <c r="BM125" s="25" t="s">
        <v>1556</v>
      </c>
    </row>
    <row r="126" s="13" customFormat="1">
      <c r="B126" s="242"/>
      <c r="D126" s="216" t="s">
        <v>179</v>
      </c>
      <c r="E126" s="243" t="s">
        <v>5</v>
      </c>
      <c r="F126" s="244" t="s">
        <v>1552</v>
      </c>
      <c r="H126" s="243" t="s">
        <v>5</v>
      </c>
      <c r="I126" s="245"/>
      <c r="L126" s="242"/>
      <c r="M126" s="246"/>
      <c r="N126" s="247"/>
      <c r="O126" s="247"/>
      <c r="P126" s="247"/>
      <c r="Q126" s="247"/>
      <c r="R126" s="247"/>
      <c r="S126" s="247"/>
      <c r="T126" s="248"/>
      <c r="AT126" s="243" t="s">
        <v>179</v>
      </c>
      <c r="AU126" s="243" t="s">
        <v>81</v>
      </c>
      <c r="AV126" s="13" t="s">
        <v>79</v>
      </c>
      <c r="AW126" s="13" t="s">
        <v>35</v>
      </c>
      <c r="AX126" s="13" t="s">
        <v>71</v>
      </c>
      <c r="AY126" s="243" t="s">
        <v>141</v>
      </c>
    </row>
    <row r="127" s="11" customFormat="1">
      <c r="B127" s="215"/>
      <c r="D127" s="216" t="s">
        <v>179</v>
      </c>
      <c r="E127" s="217" t="s">
        <v>5</v>
      </c>
      <c r="F127" s="218" t="s">
        <v>1553</v>
      </c>
      <c r="H127" s="219">
        <v>448</v>
      </c>
      <c r="I127" s="220"/>
      <c r="L127" s="215"/>
      <c r="M127" s="221"/>
      <c r="N127" s="222"/>
      <c r="O127" s="222"/>
      <c r="P127" s="222"/>
      <c r="Q127" s="222"/>
      <c r="R127" s="222"/>
      <c r="S127" s="222"/>
      <c r="T127" s="223"/>
      <c r="AT127" s="217" t="s">
        <v>179</v>
      </c>
      <c r="AU127" s="217" t="s">
        <v>81</v>
      </c>
      <c r="AV127" s="11" t="s">
        <v>81</v>
      </c>
      <c r="AW127" s="11" t="s">
        <v>35</v>
      </c>
      <c r="AX127" s="11" t="s">
        <v>79</v>
      </c>
      <c r="AY127" s="217" t="s">
        <v>141</v>
      </c>
    </row>
    <row r="128" s="10" customFormat="1" ht="29.88" customHeight="1">
      <c r="B128" s="189"/>
      <c r="D128" s="190" t="s">
        <v>70</v>
      </c>
      <c r="E128" s="200" t="s">
        <v>219</v>
      </c>
      <c r="F128" s="200" t="s">
        <v>1557</v>
      </c>
      <c r="I128" s="192"/>
      <c r="J128" s="201">
        <f>BK128</f>
        <v>0</v>
      </c>
      <c r="L128" s="189"/>
      <c r="M128" s="194"/>
      <c r="N128" s="195"/>
      <c r="O128" s="195"/>
      <c r="P128" s="196">
        <f>SUM(P129:P143)</f>
        <v>0</v>
      </c>
      <c r="Q128" s="195"/>
      <c r="R128" s="196">
        <f>SUM(R129:R143)</f>
        <v>2.5797815000000002</v>
      </c>
      <c r="S128" s="195"/>
      <c r="T128" s="197">
        <f>SUM(T129:T143)</f>
        <v>0</v>
      </c>
      <c r="AR128" s="190" t="s">
        <v>79</v>
      </c>
      <c r="AT128" s="198" t="s">
        <v>70</v>
      </c>
      <c r="AU128" s="198" t="s">
        <v>79</v>
      </c>
      <c r="AY128" s="190" t="s">
        <v>141</v>
      </c>
      <c r="BK128" s="199">
        <f>SUM(BK129:BK143)</f>
        <v>0</v>
      </c>
    </row>
    <row r="129" s="1" customFormat="1" ht="25.5" customHeight="1">
      <c r="B129" s="202"/>
      <c r="C129" s="203" t="s">
        <v>242</v>
      </c>
      <c r="D129" s="203" t="s">
        <v>144</v>
      </c>
      <c r="E129" s="204" t="s">
        <v>1558</v>
      </c>
      <c r="F129" s="205" t="s">
        <v>1559</v>
      </c>
      <c r="G129" s="206" t="s">
        <v>168</v>
      </c>
      <c r="H129" s="207">
        <v>2.5</v>
      </c>
      <c r="I129" s="208"/>
      <c r="J129" s="209">
        <f>ROUND(I129*H129,2)</f>
        <v>0</v>
      </c>
      <c r="K129" s="205" t="s">
        <v>467</v>
      </c>
      <c r="L129" s="47"/>
      <c r="M129" s="210" t="s">
        <v>5</v>
      </c>
      <c r="N129" s="211" t="s">
        <v>42</v>
      </c>
      <c r="O129" s="48"/>
      <c r="P129" s="212">
        <f>O129*H129</f>
        <v>0</v>
      </c>
      <c r="Q129" s="212">
        <v>0.29221000000000003</v>
      </c>
      <c r="R129" s="212">
        <f>Q129*H129</f>
        <v>0.73052500000000009</v>
      </c>
      <c r="S129" s="212">
        <v>0</v>
      </c>
      <c r="T129" s="213">
        <f>S129*H129</f>
        <v>0</v>
      </c>
      <c r="AR129" s="25" t="s">
        <v>149</v>
      </c>
      <c r="AT129" s="25" t="s">
        <v>144</v>
      </c>
      <c r="AU129" s="25" t="s">
        <v>81</v>
      </c>
      <c r="AY129" s="25" t="s">
        <v>141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5" t="s">
        <v>79</v>
      </c>
      <c r="BK129" s="214">
        <f>ROUND(I129*H129,2)</f>
        <v>0</v>
      </c>
      <c r="BL129" s="25" t="s">
        <v>149</v>
      </c>
      <c r="BM129" s="25" t="s">
        <v>1560</v>
      </c>
    </row>
    <row r="130" s="1" customFormat="1" ht="16.5" customHeight="1">
      <c r="B130" s="202"/>
      <c r="C130" s="232" t="s">
        <v>247</v>
      </c>
      <c r="D130" s="232" t="s">
        <v>311</v>
      </c>
      <c r="E130" s="233" t="s">
        <v>1561</v>
      </c>
      <c r="F130" s="234" t="s">
        <v>1562</v>
      </c>
      <c r="G130" s="235" t="s">
        <v>168</v>
      </c>
      <c r="H130" s="236">
        <v>2.5</v>
      </c>
      <c r="I130" s="237"/>
      <c r="J130" s="238">
        <f>ROUND(I130*H130,2)</f>
        <v>0</v>
      </c>
      <c r="K130" s="234" t="s">
        <v>5</v>
      </c>
      <c r="L130" s="239"/>
      <c r="M130" s="240" t="s">
        <v>5</v>
      </c>
      <c r="N130" s="241" t="s">
        <v>42</v>
      </c>
      <c r="O130" s="48"/>
      <c r="P130" s="212">
        <f>O130*H130</f>
        <v>0</v>
      </c>
      <c r="Q130" s="212">
        <v>0.015599999999999999</v>
      </c>
      <c r="R130" s="212">
        <f>Q130*H130</f>
        <v>0.039</v>
      </c>
      <c r="S130" s="212">
        <v>0</v>
      </c>
      <c r="T130" s="213">
        <f>S130*H130</f>
        <v>0</v>
      </c>
      <c r="AR130" s="25" t="s">
        <v>174</v>
      </c>
      <c r="AT130" s="25" t="s">
        <v>311</v>
      </c>
      <c r="AU130" s="25" t="s">
        <v>81</v>
      </c>
      <c r="AY130" s="25" t="s">
        <v>141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5" t="s">
        <v>79</v>
      </c>
      <c r="BK130" s="214">
        <f>ROUND(I130*H130,2)</f>
        <v>0</v>
      </c>
      <c r="BL130" s="25" t="s">
        <v>149</v>
      </c>
      <c r="BM130" s="25" t="s">
        <v>1563</v>
      </c>
    </row>
    <row r="131" s="1" customFormat="1" ht="16.5" customHeight="1">
      <c r="B131" s="202"/>
      <c r="C131" s="232" t="s">
        <v>252</v>
      </c>
      <c r="D131" s="232" t="s">
        <v>311</v>
      </c>
      <c r="E131" s="233" t="s">
        <v>1564</v>
      </c>
      <c r="F131" s="234" t="s">
        <v>1565</v>
      </c>
      <c r="G131" s="235" t="s">
        <v>168</v>
      </c>
      <c r="H131" s="236">
        <v>2.5</v>
      </c>
      <c r="I131" s="237"/>
      <c r="J131" s="238">
        <f>ROUND(I131*H131,2)</f>
        <v>0</v>
      </c>
      <c r="K131" s="234" t="s">
        <v>5</v>
      </c>
      <c r="L131" s="239"/>
      <c r="M131" s="240" t="s">
        <v>5</v>
      </c>
      <c r="N131" s="241" t="s">
        <v>42</v>
      </c>
      <c r="O131" s="48"/>
      <c r="P131" s="212">
        <f>O131*H131</f>
        <v>0</v>
      </c>
      <c r="Q131" s="212">
        <v>0.0057999999999999996</v>
      </c>
      <c r="R131" s="212">
        <f>Q131*H131</f>
        <v>0.014499999999999999</v>
      </c>
      <c r="S131" s="212">
        <v>0</v>
      </c>
      <c r="T131" s="213">
        <f>S131*H131</f>
        <v>0</v>
      </c>
      <c r="AR131" s="25" t="s">
        <v>174</v>
      </c>
      <c r="AT131" s="25" t="s">
        <v>311</v>
      </c>
      <c r="AU131" s="25" t="s">
        <v>81</v>
      </c>
      <c r="AY131" s="25" t="s">
        <v>141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5" t="s">
        <v>79</v>
      </c>
      <c r="BK131" s="214">
        <f>ROUND(I131*H131,2)</f>
        <v>0</v>
      </c>
      <c r="BL131" s="25" t="s">
        <v>149</v>
      </c>
      <c r="BM131" s="25" t="s">
        <v>1566</v>
      </c>
    </row>
    <row r="132" s="1" customFormat="1" ht="16.5" customHeight="1">
      <c r="B132" s="202"/>
      <c r="C132" s="232" t="s">
        <v>257</v>
      </c>
      <c r="D132" s="232" t="s">
        <v>311</v>
      </c>
      <c r="E132" s="233" t="s">
        <v>1567</v>
      </c>
      <c r="F132" s="234" t="s">
        <v>1568</v>
      </c>
      <c r="G132" s="235" t="s">
        <v>571</v>
      </c>
      <c r="H132" s="236">
        <v>1</v>
      </c>
      <c r="I132" s="237"/>
      <c r="J132" s="238">
        <f>ROUND(I132*H132,2)</f>
        <v>0</v>
      </c>
      <c r="K132" s="234" t="s">
        <v>5</v>
      </c>
      <c r="L132" s="239"/>
      <c r="M132" s="240" t="s">
        <v>5</v>
      </c>
      <c r="N132" s="241" t="s">
        <v>42</v>
      </c>
      <c r="O132" s="48"/>
      <c r="P132" s="212">
        <f>O132*H132</f>
        <v>0</v>
      </c>
      <c r="Q132" s="212">
        <v>0.0013500000000000001</v>
      </c>
      <c r="R132" s="212">
        <f>Q132*H132</f>
        <v>0.0013500000000000001</v>
      </c>
      <c r="S132" s="212">
        <v>0</v>
      </c>
      <c r="T132" s="213">
        <f>S132*H132</f>
        <v>0</v>
      </c>
      <c r="AR132" s="25" t="s">
        <v>174</v>
      </c>
      <c r="AT132" s="25" t="s">
        <v>311</v>
      </c>
      <c r="AU132" s="25" t="s">
        <v>81</v>
      </c>
      <c r="AY132" s="25" t="s">
        <v>141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5" t="s">
        <v>79</v>
      </c>
      <c r="BK132" s="214">
        <f>ROUND(I132*H132,2)</f>
        <v>0</v>
      </c>
      <c r="BL132" s="25" t="s">
        <v>149</v>
      </c>
      <c r="BM132" s="25" t="s">
        <v>1569</v>
      </c>
    </row>
    <row r="133" s="1" customFormat="1" ht="16.5" customHeight="1">
      <c r="B133" s="202"/>
      <c r="C133" s="232" t="s">
        <v>261</v>
      </c>
      <c r="D133" s="232" t="s">
        <v>311</v>
      </c>
      <c r="E133" s="233" t="s">
        <v>1570</v>
      </c>
      <c r="F133" s="234" t="s">
        <v>1571</v>
      </c>
      <c r="G133" s="235" t="s">
        <v>571</v>
      </c>
      <c r="H133" s="236">
        <v>1</v>
      </c>
      <c r="I133" s="237"/>
      <c r="J133" s="238">
        <f>ROUND(I133*H133,2)</f>
        <v>0</v>
      </c>
      <c r="K133" s="234" t="s">
        <v>5</v>
      </c>
      <c r="L133" s="239"/>
      <c r="M133" s="240" t="s">
        <v>5</v>
      </c>
      <c r="N133" s="241" t="s">
        <v>42</v>
      </c>
      <c r="O133" s="48"/>
      <c r="P133" s="212">
        <f>O133*H133</f>
        <v>0</v>
      </c>
      <c r="Q133" s="212">
        <v>0.0013500000000000001</v>
      </c>
      <c r="R133" s="212">
        <f>Q133*H133</f>
        <v>0.0013500000000000001</v>
      </c>
      <c r="S133" s="212">
        <v>0</v>
      </c>
      <c r="T133" s="213">
        <f>S133*H133</f>
        <v>0</v>
      </c>
      <c r="AR133" s="25" t="s">
        <v>174</v>
      </c>
      <c r="AT133" s="25" t="s">
        <v>311</v>
      </c>
      <c r="AU133" s="25" t="s">
        <v>81</v>
      </c>
      <c r="AY133" s="25" t="s">
        <v>141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5" t="s">
        <v>79</v>
      </c>
      <c r="BK133" s="214">
        <f>ROUND(I133*H133,2)</f>
        <v>0</v>
      </c>
      <c r="BL133" s="25" t="s">
        <v>149</v>
      </c>
      <c r="BM133" s="25" t="s">
        <v>1572</v>
      </c>
    </row>
    <row r="134" s="1" customFormat="1" ht="16.5" customHeight="1">
      <c r="B134" s="202"/>
      <c r="C134" s="232" t="s">
        <v>266</v>
      </c>
      <c r="D134" s="232" t="s">
        <v>311</v>
      </c>
      <c r="E134" s="233" t="s">
        <v>1573</v>
      </c>
      <c r="F134" s="234" t="s">
        <v>1574</v>
      </c>
      <c r="G134" s="235" t="s">
        <v>571</v>
      </c>
      <c r="H134" s="236">
        <v>1</v>
      </c>
      <c r="I134" s="237"/>
      <c r="J134" s="238">
        <f>ROUND(I134*H134,2)</f>
        <v>0</v>
      </c>
      <c r="K134" s="234" t="s">
        <v>5</v>
      </c>
      <c r="L134" s="239"/>
      <c r="M134" s="240" t="s">
        <v>5</v>
      </c>
      <c r="N134" s="241" t="s">
        <v>42</v>
      </c>
      <c r="O134" s="48"/>
      <c r="P134" s="212">
        <f>O134*H134</f>
        <v>0</v>
      </c>
      <c r="Q134" s="212">
        <v>0.00020000000000000001</v>
      </c>
      <c r="R134" s="212">
        <f>Q134*H134</f>
        <v>0.00020000000000000001</v>
      </c>
      <c r="S134" s="212">
        <v>0</v>
      </c>
      <c r="T134" s="213">
        <f>S134*H134</f>
        <v>0</v>
      </c>
      <c r="AR134" s="25" t="s">
        <v>174</v>
      </c>
      <c r="AT134" s="25" t="s">
        <v>311</v>
      </c>
      <c r="AU134" s="25" t="s">
        <v>81</v>
      </c>
      <c r="AY134" s="25" t="s">
        <v>141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5" t="s">
        <v>79</v>
      </c>
      <c r="BK134" s="214">
        <f>ROUND(I134*H134,2)</f>
        <v>0</v>
      </c>
      <c r="BL134" s="25" t="s">
        <v>149</v>
      </c>
      <c r="BM134" s="25" t="s">
        <v>1575</v>
      </c>
    </row>
    <row r="135" s="1" customFormat="1" ht="25.5" customHeight="1">
      <c r="B135" s="202"/>
      <c r="C135" s="203" t="s">
        <v>272</v>
      </c>
      <c r="D135" s="203" t="s">
        <v>144</v>
      </c>
      <c r="E135" s="204" t="s">
        <v>1576</v>
      </c>
      <c r="F135" s="205" t="s">
        <v>1577</v>
      </c>
      <c r="G135" s="206" t="s">
        <v>177</v>
      </c>
      <c r="H135" s="207">
        <v>0.22500000000000001</v>
      </c>
      <c r="I135" s="208"/>
      <c r="J135" s="209">
        <f>ROUND(I135*H135,2)</f>
        <v>0</v>
      </c>
      <c r="K135" s="205" t="s">
        <v>148</v>
      </c>
      <c r="L135" s="47"/>
      <c r="M135" s="210" t="s">
        <v>5</v>
      </c>
      <c r="N135" s="211" t="s">
        <v>42</v>
      </c>
      <c r="O135" s="48"/>
      <c r="P135" s="212">
        <f>O135*H135</f>
        <v>0</v>
      </c>
      <c r="Q135" s="212">
        <v>2.2563399999999998</v>
      </c>
      <c r="R135" s="212">
        <f>Q135*H135</f>
        <v>0.50767649999999998</v>
      </c>
      <c r="S135" s="212">
        <v>0</v>
      </c>
      <c r="T135" s="213">
        <f>S135*H135</f>
        <v>0</v>
      </c>
      <c r="AR135" s="25" t="s">
        <v>149</v>
      </c>
      <c r="AT135" s="25" t="s">
        <v>144</v>
      </c>
      <c r="AU135" s="25" t="s">
        <v>81</v>
      </c>
      <c r="AY135" s="25" t="s">
        <v>141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5" t="s">
        <v>79</v>
      </c>
      <c r="BK135" s="214">
        <f>ROUND(I135*H135,2)</f>
        <v>0</v>
      </c>
      <c r="BL135" s="25" t="s">
        <v>149</v>
      </c>
      <c r="BM135" s="25" t="s">
        <v>1578</v>
      </c>
    </row>
    <row r="136" s="11" customFormat="1">
      <c r="B136" s="215"/>
      <c r="D136" s="216" t="s">
        <v>179</v>
      </c>
      <c r="E136" s="217" t="s">
        <v>5</v>
      </c>
      <c r="F136" s="218" t="s">
        <v>1579</v>
      </c>
      <c r="H136" s="219">
        <v>0.22500000000000001</v>
      </c>
      <c r="I136" s="220"/>
      <c r="L136" s="215"/>
      <c r="M136" s="221"/>
      <c r="N136" s="222"/>
      <c r="O136" s="222"/>
      <c r="P136" s="222"/>
      <c r="Q136" s="222"/>
      <c r="R136" s="222"/>
      <c r="S136" s="222"/>
      <c r="T136" s="223"/>
      <c r="AT136" s="217" t="s">
        <v>179</v>
      </c>
      <c r="AU136" s="217" t="s">
        <v>81</v>
      </c>
      <c r="AV136" s="11" t="s">
        <v>81</v>
      </c>
      <c r="AW136" s="11" t="s">
        <v>35</v>
      </c>
      <c r="AX136" s="11" t="s">
        <v>79</v>
      </c>
      <c r="AY136" s="217" t="s">
        <v>141</v>
      </c>
    </row>
    <row r="137" s="1" customFormat="1" ht="25.5" customHeight="1">
      <c r="B137" s="202"/>
      <c r="C137" s="203" t="s">
        <v>278</v>
      </c>
      <c r="D137" s="203" t="s">
        <v>144</v>
      </c>
      <c r="E137" s="204" t="s">
        <v>1176</v>
      </c>
      <c r="F137" s="205" t="s">
        <v>1177</v>
      </c>
      <c r="G137" s="206" t="s">
        <v>168</v>
      </c>
      <c r="H137" s="207">
        <v>2</v>
      </c>
      <c r="I137" s="208"/>
      <c r="J137" s="209">
        <f>ROUND(I137*H137,2)</f>
        <v>0</v>
      </c>
      <c r="K137" s="205" t="s">
        <v>148</v>
      </c>
      <c r="L137" s="47"/>
      <c r="M137" s="210" t="s">
        <v>5</v>
      </c>
      <c r="N137" s="211" t="s">
        <v>42</v>
      </c>
      <c r="O137" s="48"/>
      <c r="P137" s="212">
        <f>O137*H137</f>
        <v>0</v>
      </c>
      <c r="Q137" s="212">
        <v>0.22656999999999999</v>
      </c>
      <c r="R137" s="212">
        <f>Q137*H137</f>
        <v>0.45313999999999999</v>
      </c>
      <c r="S137" s="212">
        <v>0</v>
      </c>
      <c r="T137" s="213">
        <f>S137*H137</f>
        <v>0</v>
      </c>
      <c r="AR137" s="25" t="s">
        <v>149</v>
      </c>
      <c r="AT137" s="25" t="s">
        <v>144</v>
      </c>
      <c r="AU137" s="25" t="s">
        <v>81</v>
      </c>
      <c r="AY137" s="25" t="s">
        <v>141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5" t="s">
        <v>79</v>
      </c>
      <c r="BK137" s="214">
        <f>ROUND(I137*H137,2)</f>
        <v>0</v>
      </c>
      <c r="BL137" s="25" t="s">
        <v>149</v>
      </c>
      <c r="BM137" s="25" t="s">
        <v>1580</v>
      </c>
    </row>
    <row r="138" s="1" customFormat="1" ht="16.5" customHeight="1">
      <c r="B138" s="202"/>
      <c r="C138" s="203" t="s">
        <v>284</v>
      </c>
      <c r="D138" s="203" t="s">
        <v>144</v>
      </c>
      <c r="E138" s="204" t="s">
        <v>470</v>
      </c>
      <c r="F138" s="205" t="s">
        <v>471</v>
      </c>
      <c r="G138" s="206" t="s">
        <v>168</v>
      </c>
      <c r="H138" s="207">
        <v>2</v>
      </c>
      <c r="I138" s="208"/>
      <c r="J138" s="209">
        <f>ROUND(I138*H138,2)</f>
        <v>0</v>
      </c>
      <c r="K138" s="205" t="s">
        <v>148</v>
      </c>
      <c r="L138" s="47"/>
      <c r="M138" s="210" t="s">
        <v>5</v>
      </c>
      <c r="N138" s="211" t="s">
        <v>42</v>
      </c>
      <c r="O138" s="48"/>
      <c r="P138" s="212">
        <f>O138*H138</f>
        <v>0</v>
      </c>
      <c r="Q138" s="212">
        <v>2.0000000000000002E-05</v>
      </c>
      <c r="R138" s="212">
        <f>Q138*H138</f>
        <v>4.0000000000000003E-05</v>
      </c>
      <c r="S138" s="212">
        <v>0</v>
      </c>
      <c r="T138" s="213">
        <f>S138*H138</f>
        <v>0</v>
      </c>
      <c r="AR138" s="25" t="s">
        <v>149</v>
      </c>
      <c r="AT138" s="25" t="s">
        <v>144</v>
      </c>
      <c r="AU138" s="25" t="s">
        <v>81</v>
      </c>
      <c r="AY138" s="25" t="s">
        <v>141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5" t="s">
        <v>79</v>
      </c>
      <c r="BK138" s="214">
        <f>ROUND(I138*H138,2)</f>
        <v>0</v>
      </c>
      <c r="BL138" s="25" t="s">
        <v>149</v>
      </c>
      <c r="BM138" s="25" t="s">
        <v>1581</v>
      </c>
    </row>
    <row r="139" s="1" customFormat="1" ht="16.5" customHeight="1">
      <c r="B139" s="202"/>
      <c r="C139" s="203" t="s">
        <v>288</v>
      </c>
      <c r="D139" s="203" t="s">
        <v>144</v>
      </c>
      <c r="E139" s="204" t="s">
        <v>473</v>
      </c>
      <c r="F139" s="205" t="s">
        <v>474</v>
      </c>
      <c r="G139" s="206" t="s">
        <v>177</v>
      </c>
      <c r="H139" s="207">
        <v>0.17999999999999999</v>
      </c>
      <c r="I139" s="208"/>
      <c r="J139" s="209">
        <f>ROUND(I139*H139,2)</f>
        <v>0</v>
      </c>
      <c r="K139" s="205" t="s">
        <v>467</v>
      </c>
      <c r="L139" s="47"/>
      <c r="M139" s="210" t="s">
        <v>5</v>
      </c>
      <c r="N139" s="211" t="s">
        <v>42</v>
      </c>
      <c r="O139" s="48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AR139" s="25" t="s">
        <v>149</v>
      </c>
      <c r="AT139" s="25" t="s">
        <v>144</v>
      </c>
      <c r="AU139" s="25" t="s">
        <v>81</v>
      </c>
      <c r="AY139" s="25" t="s">
        <v>141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5" t="s">
        <v>79</v>
      </c>
      <c r="BK139" s="214">
        <f>ROUND(I139*H139,2)</f>
        <v>0</v>
      </c>
      <c r="BL139" s="25" t="s">
        <v>149</v>
      </c>
      <c r="BM139" s="25" t="s">
        <v>1582</v>
      </c>
    </row>
    <row r="140" s="11" customFormat="1">
      <c r="B140" s="215"/>
      <c r="D140" s="216" t="s">
        <v>179</v>
      </c>
      <c r="E140" s="217" t="s">
        <v>5</v>
      </c>
      <c r="F140" s="218" t="s">
        <v>1583</v>
      </c>
      <c r="H140" s="219">
        <v>0.17999999999999999</v>
      </c>
      <c r="I140" s="220"/>
      <c r="L140" s="215"/>
      <c r="M140" s="221"/>
      <c r="N140" s="222"/>
      <c r="O140" s="222"/>
      <c r="P140" s="222"/>
      <c r="Q140" s="222"/>
      <c r="R140" s="222"/>
      <c r="S140" s="222"/>
      <c r="T140" s="223"/>
      <c r="AT140" s="217" t="s">
        <v>179</v>
      </c>
      <c r="AU140" s="217" t="s">
        <v>81</v>
      </c>
      <c r="AV140" s="11" t="s">
        <v>81</v>
      </c>
      <c r="AW140" s="11" t="s">
        <v>35</v>
      </c>
      <c r="AX140" s="11" t="s">
        <v>79</v>
      </c>
      <c r="AY140" s="217" t="s">
        <v>141</v>
      </c>
    </row>
    <row r="141" s="1" customFormat="1" ht="16.5" customHeight="1">
      <c r="B141" s="202"/>
      <c r="C141" s="232" t="s">
        <v>292</v>
      </c>
      <c r="D141" s="232" t="s">
        <v>311</v>
      </c>
      <c r="E141" s="233" t="s">
        <v>477</v>
      </c>
      <c r="F141" s="234" t="s">
        <v>478</v>
      </c>
      <c r="G141" s="235" t="s">
        <v>239</v>
      </c>
      <c r="H141" s="236">
        <v>0.83199999999999996</v>
      </c>
      <c r="I141" s="237"/>
      <c r="J141" s="238">
        <f>ROUND(I141*H141,2)</f>
        <v>0</v>
      </c>
      <c r="K141" s="234" t="s">
        <v>148</v>
      </c>
      <c r="L141" s="239"/>
      <c r="M141" s="240" t="s">
        <v>5</v>
      </c>
      <c r="N141" s="241" t="s">
        <v>42</v>
      </c>
      <c r="O141" s="48"/>
      <c r="P141" s="212">
        <f>O141*H141</f>
        <v>0</v>
      </c>
      <c r="Q141" s="212">
        <v>1</v>
      </c>
      <c r="R141" s="212">
        <f>Q141*H141</f>
        <v>0.83199999999999996</v>
      </c>
      <c r="S141" s="212">
        <v>0</v>
      </c>
      <c r="T141" s="213">
        <f>S141*H141</f>
        <v>0</v>
      </c>
      <c r="AR141" s="25" t="s">
        <v>174</v>
      </c>
      <c r="AT141" s="25" t="s">
        <v>311</v>
      </c>
      <c r="AU141" s="25" t="s">
        <v>81</v>
      </c>
      <c r="AY141" s="25" t="s">
        <v>141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5" t="s">
        <v>79</v>
      </c>
      <c r="BK141" s="214">
        <f>ROUND(I141*H141,2)</f>
        <v>0</v>
      </c>
      <c r="BL141" s="25" t="s">
        <v>149</v>
      </c>
      <c r="BM141" s="25" t="s">
        <v>1584</v>
      </c>
    </row>
    <row r="142" s="11" customFormat="1">
      <c r="B142" s="215"/>
      <c r="D142" s="216" t="s">
        <v>179</v>
      </c>
      <c r="E142" s="217" t="s">
        <v>5</v>
      </c>
      <c r="F142" s="218" t="s">
        <v>1585</v>
      </c>
      <c r="H142" s="219">
        <v>0.378</v>
      </c>
      <c r="I142" s="220"/>
      <c r="L142" s="215"/>
      <c r="M142" s="221"/>
      <c r="N142" s="222"/>
      <c r="O142" s="222"/>
      <c r="P142" s="222"/>
      <c r="Q142" s="222"/>
      <c r="R142" s="222"/>
      <c r="S142" s="222"/>
      <c r="T142" s="223"/>
      <c r="AT142" s="217" t="s">
        <v>179</v>
      </c>
      <c r="AU142" s="217" t="s">
        <v>81</v>
      </c>
      <c r="AV142" s="11" t="s">
        <v>81</v>
      </c>
      <c r="AW142" s="11" t="s">
        <v>35</v>
      </c>
      <c r="AX142" s="11" t="s">
        <v>79</v>
      </c>
      <c r="AY142" s="217" t="s">
        <v>141</v>
      </c>
    </row>
    <row r="143" s="11" customFormat="1">
      <c r="B143" s="215"/>
      <c r="D143" s="216" t="s">
        <v>179</v>
      </c>
      <c r="F143" s="218" t="s">
        <v>1586</v>
      </c>
      <c r="H143" s="219">
        <v>0.83199999999999996</v>
      </c>
      <c r="I143" s="220"/>
      <c r="L143" s="215"/>
      <c r="M143" s="221"/>
      <c r="N143" s="222"/>
      <c r="O143" s="222"/>
      <c r="P143" s="222"/>
      <c r="Q143" s="222"/>
      <c r="R143" s="222"/>
      <c r="S143" s="222"/>
      <c r="T143" s="223"/>
      <c r="AT143" s="217" t="s">
        <v>179</v>
      </c>
      <c r="AU143" s="217" t="s">
        <v>81</v>
      </c>
      <c r="AV143" s="11" t="s">
        <v>81</v>
      </c>
      <c r="AW143" s="11" t="s">
        <v>6</v>
      </c>
      <c r="AX143" s="11" t="s">
        <v>79</v>
      </c>
      <c r="AY143" s="217" t="s">
        <v>141</v>
      </c>
    </row>
    <row r="144" s="10" customFormat="1" ht="29.88" customHeight="1">
      <c r="B144" s="189"/>
      <c r="D144" s="190" t="s">
        <v>70</v>
      </c>
      <c r="E144" s="200" t="s">
        <v>434</v>
      </c>
      <c r="F144" s="200" t="s">
        <v>435</v>
      </c>
      <c r="I144" s="192"/>
      <c r="J144" s="201">
        <f>BK144</f>
        <v>0</v>
      </c>
      <c r="L144" s="189"/>
      <c r="M144" s="194"/>
      <c r="N144" s="195"/>
      <c r="O144" s="195"/>
      <c r="P144" s="196">
        <f>P145</f>
        <v>0</v>
      </c>
      <c r="Q144" s="195"/>
      <c r="R144" s="196">
        <f>R145</f>
        <v>0</v>
      </c>
      <c r="S144" s="195"/>
      <c r="T144" s="197">
        <f>T145</f>
        <v>0</v>
      </c>
      <c r="AR144" s="190" t="s">
        <v>79</v>
      </c>
      <c r="AT144" s="198" t="s">
        <v>70</v>
      </c>
      <c r="AU144" s="198" t="s">
        <v>79</v>
      </c>
      <c r="AY144" s="190" t="s">
        <v>141</v>
      </c>
      <c r="BK144" s="199">
        <f>BK145</f>
        <v>0</v>
      </c>
    </row>
    <row r="145" s="1" customFormat="1" ht="16.5" customHeight="1">
      <c r="B145" s="202"/>
      <c r="C145" s="203" t="s">
        <v>296</v>
      </c>
      <c r="D145" s="203" t="s">
        <v>144</v>
      </c>
      <c r="E145" s="204" t="s">
        <v>1587</v>
      </c>
      <c r="F145" s="205" t="s">
        <v>1588</v>
      </c>
      <c r="G145" s="206" t="s">
        <v>239</v>
      </c>
      <c r="H145" s="207">
        <v>4.3230000000000004</v>
      </c>
      <c r="I145" s="208"/>
      <c r="J145" s="209">
        <f>ROUND(I145*H145,2)</f>
        <v>0</v>
      </c>
      <c r="K145" s="205" t="s">
        <v>148</v>
      </c>
      <c r="L145" s="47"/>
      <c r="M145" s="210" t="s">
        <v>5</v>
      </c>
      <c r="N145" s="211" t="s">
        <v>42</v>
      </c>
      <c r="O145" s="48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AR145" s="25" t="s">
        <v>149</v>
      </c>
      <c r="AT145" s="25" t="s">
        <v>144</v>
      </c>
      <c r="AU145" s="25" t="s">
        <v>81</v>
      </c>
      <c r="AY145" s="25" t="s">
        <v>141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5" t="s">
        <v>79</v>
      </c>
      <c r="BK145" s="214">
        <f>ROUND(I145*H145,2)</f>
        <v>0</v>
      </c>
      <c r="BL145" s="25" t="s">
        <v>149</v>
      </c>
      <c r="BM145" s="25" t="s">
        <v>1589</v>
      </c>
    </row>
    <row r="146" s="10" customFormat="1" ht="37.44001" customHeight="1">
      <c r="B146" s="189"/>
      <c r="D146" s="190" t="s">
        <v>70</v>
      </c>
      <c r="E146" s="191" t="s">
        <v>1365</v>
      </c>
      <c r="F146" s="191" t="s">
        <v>1366</v>
      </c>
      <c r="I146" s="192"/>
      <c r="J146" s="193">
        <f>BK146</f>
        <v>0</v>
      </c>
      <c r="L146" s="189"/>
      <c r="M146" s="194"/>
      <c r="N146" s="195"/>
      <c r="O146" s="195"/>
      <c r="P146" s="196">
        <f>P147</f>
        <v>0</v>
      </c>
      <c r="Q146" s="195"/>
      <c r="R146" s="196">
        <f>R147</f>
        <v>0</v>
      </c>
      <c r="S146" s="195"/>
      <c r="T146" s="197">
        <f>T147</f>
        <v>0</v>
      </c>
      <c r="AR146" s="190" t="s">
        <v>161</v>
      </c>
      <c r="AT146" s="198" t="s">
        <v>70</v>
      </c>
      <c r="AU146" s="198" t="s">
        <v>71</v>
      </c>
      <c r="AY146" s="190" t="s">
        <v>141</v>
      </c>
      <c r="BK146" s="199">
        <f>BK147</f>
        <v>0</v>
      </c>
    </row>
    <row r="147" s="10" customFormat="1" ht="19.92" customHeight="1">
      <c r="B147" s="189"/>
      <c r="D147" s="190" t="s">
        <v>70</v>
      </c>
      <c r="E147" s="200" t="s">
        <v>1367</v>
      </c>
      <c r="F147" s="200" t="s">
        <v>1368</v>
      </c>
      <c r="I147" s="192"/>
      <c r="J147" s="201">
        <f>BK147</f>
        <v>0</v>
      </c>
      <c r="L147" s="189"/>
      <c r="M147" s="194"/>
      <c r="N147" s="195"/>
      <c r="O147" s="195"/>
      <c r="P147" s="196">
        <f>P148</f>
        <v>0</v>
      </c>
      <c r="Q147" s="195"/>
      <c r="R147" s="196">
        <f>R148</f>
        <v>0</v>
      </c>
      <c r="S147" s="195"/>
      <c r="T147" s="197">
        <f>T148</f>
        <v>0</v>
      </c>
      <c r="AR147" s="190" t="s">
        <v>161</v>
      </c>
      <c r="AT147" s="198" t="s">
        <v>70</v>
      </c>
      <c r="AU147" s="198" t="s">
        <v>79</v>
      </c>
      <c r="AY147" s="190" t="s">
        <v>141</v>
      </c>
      <c r="BK147" s="199">
        <f>BK148</f>
        <v>0</v>
      </c>
    </row>
    <row r="148" s="1" customFormat="1" ht="16.5" customHeight="1">
      <c r="B148" s="202"/>
      <c r="C148" s="203" t="s">
        <v>300</v>
      </c>
      <c r="D148" s="203" t="s">
        <v>144</v>
      </c>
      <c r="E148" s="204" t="s">
        <v>1376</v>
      </c>
      <c r="F148" s="205" t="s">
        <v>1377</v>
      </c>
      <c r="G148" s="206" t="s">
        <v>1346</v>
      </c>
      <c r="H148" s="207">
        <v>1</v>
      </c>
      <c r="I148" s="208"/>
      <c r="J148" s="209">
        <f>ROUND(I148*H148,2)</f>
        <v>0</v>
      </c>
      <c r="K148" s="205" t="s">
        <v>5</v>
      </c>
      <c r="L148" s="47"/>
      <c r="M148" s="210" t="s">
        <v>5</v>
      </c>
      <c r="N148" s="249" t="s">
        <v>42</v>
      </c>
      <c r="O148" s="250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AR148" s="25" t="s">
        <v>1371</v>
      </c>
      <c r="AT148" s="25" t="s">
        <v>144</v>
      </c>
      <c r="AU148" s="25" t="s">
        <v>81</v>
      </c>
      <c r="AY148" s="25" t="s">
        <v>141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5" t="s">
        <v>79</v>
      </c>
      <c r="BK148" s="214">
        <f>ROUND(I148*H148,2)</f>
        <v>0</v>
      </c>
      <c r="BL148" s="25" t="s">
        <v>1371</v>
      </c>
      <c r="BM148" s="25" t="s">
        <v>1590</v>
      </c>
    </row>
    <row r="149" s="1" customFormat="1" ht="6.96" customHeight="1">
      <c r="B149" s="68"/>
      <c r="C149" s="69"/>
      <c r="D149" s="69"/>
      <c r="E149" s="69"/>
      <c r="F149" s="69"/>
      <c r="G149" s="69"/>
      <c r="H149" s="69"/>
      <c r="I149" s="153"/>
      <c r="J149" s="69"/>
      <c r="K149" s="69"/>
      <c r="L149" s="47"/>
    </row>
  </sheetData>
  <autoFilter ref="C81:K148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67" customWidth="1"/>
    <col min="2" max="2" width="1.664063" style="267" customWidth="1"/>
    <col min="3" max="4" width="5" style="267" customWidth="1"/>
    <col min="5" max="5" width="11.67" style="267" customWidth="1"/>
    <col min="6" max="6" width="9.17" style="267" customWidth="1"/>
    <col min="7" max="7" width="5" style="267" customWidth="1"/>
    <col min="8" max="8" width="77.83" style="267" customWidth="1"/>
    <col min="9" max="10" width="20" style="267" customWidth="1"/>
    <col min="11" max="11" width="1.664063" style="267" customWidth="1"/>
  </cols>
  <sheetData>
    <row r="1" ht="37.5" customHeight="1"/>
    <row r="2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5" customFormat="1" ht="45" customHeight="1">
      <c r="B3" s="271"/>
      <c r="C3" s="272" t="s">
        <v>1591</v>
      </c>
      <c r="D3" s="272"/>
      <c r="E3" s="272"/>
      <c r="F3" s="272"/>
      <c r="G3" s="272"/>
      <c r="H3" s="272"/>
      <c r="I3" s="272"/>
      <c r="J3" s="272"/>
      <c r="K3" s="273"/>
    </row>
    <row r="4" ht="25.5" customHeight="1">
      <c r="B4" s="274"/>
      <c r="C4" s="275" t="s">
        <v>1592</v>
      </c>
      <c r="D4" s="275"/>
      <c r="E4" s="275"/>
      <c r="F4" s="275"/>
      <c r="G4" s="275"/>
      <c r="H4" s="275"/>
      <c r="I4" s="275"/>
      <c r="J4" s="275"/>
      <c r="K4" s="276"/>
    </row>
    <row r="5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ht="15" customHeight="1">
      <c r="B6" s="274"/>
      <c r="C6" s="278" t="s">
        <v>1593</v>
      </c>
      <c r="D6" s="278"/>
      <c r="E6" s="278"/>
      <c r="F6" s="278"/>
      <c r="G6" s="278"/>
      <c r="H6" s="278"/>
      <c r="I6" s="278"/>
      <c r="J6" s="278"/>
      <c r="K6" s="276"/>
    </row>
    <row r="7" ht="15" customHeight="1">
      <c r="B7" s="279"/>
      <c r="C7" s="278" t="s">
        <v>1594</v>
      </c>
      <c r="D7" s="278"/>
      <c r="E7" s="278"/>
      <c r="F7" s="278"/>
      <c r="G7" s="278"/>
      <c r="H7" s="278"/>
      <c r="I7" s="278"/>
      <c r="J7" s="278"/>
      <c r="K7" s="276"/>
    </row>
    <row r="8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ht="15" customHeight="1">
      <c r="B9" s="279"/>
      <c r="C9" s="278" t="s">
        <v>1595</v>
      </c>
      <c r="D9" s="278"/>
      <c r="E9" s="278"/>
      <c r="F9" s="278"/>
      <c r="G9" s="278"/>
      <c r="H9" s="278"/>
      <c r="I9" s="278"/>
      <c r="J9" s="278"/>
      <c r="K9" s="276"/>
    </row>
    <row r="10" ht="15" customHeight="1">
      <c r="B10" s="279"/>
      <c r="C10" s="278"/>
      <c r="D10" s="278" t="s">
        <v>1596</v>
      </c>
      <c r="E10" s="278"/>
      <c r="F10" s="278"/>
      <c r="G10" s="278"/>
      <c r="H10" s="278"/>
      <c r="I10" s="278"/>
      <c r="J10" s="278"/>
      <c r="K10" s="276"/>
    </row>
    <row r="11" ht="15" customHeight="1">
      <c r="B11" s="279"/>
      <c r="C11" s="280"/>
      <c r="D11" s="278" t="s">
        <v>1597</v>
      </c>
      <c r="E11" s="278"/>
      <c r="F11" s="278"/>
      <c r="G11" s="278"/>
      <c r="H11" s="278"/>
      <c r="I11" s="278"/>
      <c r="J11" s="278"/>
      <c r="K11" s="276"/>
    </row>
    <row r="12" ht="12.75" customHeight="1">
      <c r="B12" s="279"/>
      <c r="C12" s="280"/>
      <c r="D12" s="280"/>
      <c r="E12" s="280"/>
      <c r="F12" s="280"/>
      <c r="G12" s="280"/>
      <c r="H12" s="280"/>
      <c r="I12" s="280"/>
      <c r="J12" s="280"/>
      <c r="K12" s="276"/>
    </row>
    <row r="13" ht="15" customHeight="1">
      <c r="B13" s="279"/>
      <c r="C13" s="280"/>
      <c r="D13" s="278" t="s">
        <v>1598</v>
      </c>
      <c r="E13" s="278"/>
      <c r="F13" s="278"/>
      <c r="G13" s="278"/>
      <c r="H13" s="278"/>
      <c r="I13" s="278"/>
      <c r="J13" s="278"/>
      <c r="K13" s="276"/>
    </row>
    <row r="14" ht="15" customHeight="1">
      <c r="B14" s="279"/>
      <c r="C14" s="280"/>
      <c r="D14" s="278" t="s">
        <v>1599</v>
      </c>
      <c r="E14" s="278"/>
      <c r="F14" s="278"/>
      <c r="G14" s="278"/>
      <c r="H14" s="278"/>
      <c r="I14" s="278"/>
      <c r="J14" s="278"/>
      <c r="K14" s="276"/>
    </row>
    <row r="15" ht="15" customHeight="1">
      <c r="B15" s="279"/>
      <c r="C15" s="280"/>
      <c r="D15" s="278" t="s">
        <v>1600</v>
      </c>
      <c r="E15" s="278"/>
      <c r="F15" s="278"/>
      <c r="G15" s="278"/>
      <c r="H15" s="278"/>
      <c r="I15" s="278"/>
      <c r="J15" s="278"/>
      <c r="K15" s="276"/>
    </row>
    <row r="16" ht="15" customHeight="1">
      <c r="B16" s="279"/>
      <c r="C16" s="280"/>
      <c r="D16" s="280"/>
      <c r="E16" s="281" t="s">
        <v>78</v>
      </c>
      <c r="F16" s="278" t="s">
        <v>1601</v>
      </c>
      <c r="G16" s="278"/>
      <c r="H16" s="278"/>
      <c r="I16" s="278"/>
      <c r="J16" s="278"/>
      <c r="K16" s="276"/>
    </row>
    <row r="17" ht="15" customHeight="1">
      <c r="B17" s="279"/>
      <c r="C17" s="280"/>
      <c r="D17" s="280"/>
      <c r="E17" s="281" t="s">
        <v>1602</v>
      </c>
      <c r="F17" s="278" t="s">
        <v>1603</v>
      </c>
      <c r="G17" s="278"/>
      <c r="H17" s="278"/>
      <c r="I17" s="278"/>
      <c r="J17" s="278"/>
      <c r="K17" s="276"/>
    </row>
    <row r="18" ht="15" customHeight="1">
      <c r="B18" s="279"/>
      <c r="C18" s="280"/>
      <c r="D18" s="280"/>
      <c r="E18" s="281" t="s">
        <v>1604</v>
      </c>
      <c r="F18" s="278" t="s">
        <v>1605</v>
      </c>
      <c r="G18" s="278"/>
      <c r="H18" s="278"/>
      <c r="I18" s="278"/>
      <c r="J18" s="278"/>
      <c r="K18" s="276"/>
    </row>
    <row r="19" ht="15" customHeight="1">
      <c r="B19" s="279"/>
      <c r="C19" s="280"/>
      <c r="D19" s="280"/>
      <c r="E19" s="281" t="s">
        <v>1606</v>
      </c>
      <c r="F19" s="278" t="s">
        <v>1607</v>
      </c>
      <c r="G19" s="278"/>
      <c r="H19" s="278"/>
      <c r="I19" s="278"/>
      <c r="J19" s="278"/>
      <c r="K19" s="276"/>
    </row>
    <row r="20" ht="15" customHeight="1">
      <c r="B20" s="279"/>
      <c r="C20" s="280"/>
      <c r="D20" s="280"/>
      <c r="E20" s="281" t="s">
        <v>1608</v>
      </c>
      <c r="F20" s="278" t="s">
        <v>1609</v>
      </c>
      <c r="G20" s="278"/>
      <c r="H20" s="278"/>
      <c r="I20" s="278"/>
      <c r="J20" s="278"/>
      <c r="K20" s="276"/>
    </row>
    <row r="21" ht="15" customHeight="1">
      <c r="B21" s="279"/>
      <c r="C21" s="280"/>
      <c r="D21" s="280"/>
      <c r="E21" s="281" t="s">
        <v>1610</v>
      </c>
      <c r="F21" s="278" t="s">
        <v>1611</v>
      </c>
      <c r="G21" s="278"/>
      <c r="H21" s="278"/>
      <c r="I21" s="278"/>
      <c r="J21" s="278"/>
      <c r="K21" s="276"/>
    </row>
    <row r="22" ht="12.75" customHeight="1">
      <c r="B22" s="279"/>
      <c r="C22" s="280"/>
      <c r="D22" s="280"/>
      <c r="E22" s="280"/>
      <c r="F22" s="280"/>
      <c r="G22" s="280"/>
      <c r="H22" s="280"/>
      <c r="I22" s="280"/>
      <c r="J22" s="280"/>
      <c r="K22" s="276"/>
    </row>
    <row r="23" ht="15" customHeight="1">
      <c r="B23" s="279"/>
      <c r="C23" s="278" t="s">
        <v>1612</v>
      </c>
      <c r="D23" s="278"/>
      <c r="E23" s="278"/>
      <c r="F23" s="278"/>
      <c r="G23" s="278"/>
      <c r="H23" s="278"/>
      <c r="I23" s="278"/>
      <c r="J23" s="278"/>
      <c r="K23" s="276"/>
    </row>
    <row r="24" ht="15" customHeight="1">
      <c r="B24" s="279"/>
      <c r="C24" s="278" t="s">
        <v>1613</v>
      </c>
      <c r="D24" s="278"/>
      <c r="E24" s="278"/>
      <c r="F24" s="278"/>
      <c r="G24" s="278"/>
      <c r="H24" s="278"/>
      <c r="I24" s="278"/>
      <c r="J24" s="278"/>
      <c r="K24" s="276"/>
    </row>
    <row r="25" ht="15" customHeight="1">
      <c r="B25" s="279"/>
      <c r="C25" s="278"/>
      <c r="D25" s="278" t="s">
        <v>1614</v>
      </c>
      <c r="E25" s="278"/>
      <c r="F25" s="278"/>
      <c r="G25" s="278"/>
      <c r="H25" s="278"/>
      <c r="I25" s="278"/>
      <c r="J25" s="278"/>
      <c r="K25" s="276"/>
    </row>
    <row r="26" ht="15" customHeight="1">
      <c r="B26" s="279"/>
      <c r="C26" s="280"/>
      <c r="D26" s="278" t="s">
        <v>1615</v>
      </c>
      <c r="E26" s="278"/>
      <c r="F26" s="278"/>
      <c r="G26" s="278"/>
      <c r="H26" s="278"/>
      <c r="I26" s="278"/>
      <c r="J26" s="278"/>
      <c r="K26" s="276"/>
    </row>
    <row r="27" ht="12.75" customHeight="1">
      <c r="B27" s="279"/>
      <c r="C27" s="280"/>
      <c r="D27" s="280"/>
      <c r="E27" s="280"/>
      <c r="F27" s="280"/>
      <c r="G27" s="280"/>
      <c r="H27" s="280"/>
      <c r="I27" s="280"/>
      <c r="J27" s="280"/>
      <c r="K27" s="276"/>
    </row>
    <row r="28" ht="15" customHeight="1">
      <c r="B28" s="279"/>
      <c r="C28" s="280"/>
      <c r="D28" s="278" t="s">
        <v>1616</v>
      </c>
      <c r="E28" s="278"/>
      <c r="F28" s="278"/>
      <c r="G28" s="278"/>
      <c r="H28" s="278"/>
      <c r="I28" s="278"/>
      <c r="J28" s="278"/>
      <c r="K28" s="276"/>
    </row>
    <row r="29" ht="15" customHeight="1">
      <c r="B29" s="279"/>
      <c r="C29" s="280"/>
      <c r="D29" s="278" t="s">
        <v>1617</v>
      </c>
      <c r="E29" s="278"/>
      <c r="F29" s="278"/>
      <c r="G29" s="278"/>
      <c r="H29" s="278"/>
      <c r="I29" s="278"/>
      <c r="J29" s="278"/>
      <c r="K29" s="276"/>
    </row>
    <row r="30" ht="12.75" customHeight="1">
      <c r="B30" s="279"/>
      <c r="C30" s="280"/>
      <c r="D30" s="280"/>
      <c r="E30" s="280"/>
      <c r="F30" s="280"/>
      <c r="G30" s="280"/>
      <c r="H30" s="280"/>
      <c r="I30" s="280"/>
      <c r="J30" s="280"/>
      <c r="K30" s="276"/>
    </row>
    <row r="31" ht="15" customHeight="1">
      <c r="B31" s="279"/>
      <c r="C31" s="280"/>
      <c r="D31" s="278" t="s">
        <v>1618</v>
      </c>
      <c r="E31" s="278"/>
      <c r="F31" s="278"/>
      <c r="G31" s="278"/>
      <c r="H31" s="278"/>
      <c r="I31" s="278"/>
      <c r="J31" s="278"/>
      <c r="K31" s="276"/>
    </row>
    <row r="32" ht="15" customHeight="1">
      <c r="B32" s="279"/>
      <c r="C32" s="280"/>
      <c r="D32" s="278" t="s">
        <v>1619</v>
      </c>
      <c r="E32" s="278"/>
      <c r="F32" s="278"/>
      <c r="G32" s="278"/>
      <c r="H32" s="278"/>
      <c r="I32" s="278"/>
      <c r="J32" s="278"/>
      <c r="K32" s="276"/>
    </row>
    <row r="33" ht="15" customHeight="1">
      <c r="B33" s="279"/>
      <c r="C33" s="280"/>
      <c r="D33" s="278" t="s">
        <v>1620</v>
      </c>
      <c r="E33" s="278"/>
      <c r="F33" s="278"/>
      <c r="G33" s="278"/>
      <c r="H33" s="278"/>
      <c r="I33" s="278"/>
      <c r="J33" s="278"/>
      <c r="K33" s="276"/>
    </row>
    <row r="34" ht="15" customHeight="1">
      <c r="B34" s="279"/>
      <c r="C34" s="280"/>
      <c r="D34" s="278"/>
      <c r="E34" s="282" t="s">
        <v>127</v>
      </c>
      <c r="F34" s="278"/>
      <c r="G34" s="278" t="s">
        <v>1621</v>
      </c>
      <c r="H34" s="278"/>
      <c r="I34" s="278"/>
      <c r="J34" s="278"/>
      <c r="K34" s="276"/>
    </row>
    <row r="35" ht="30.75" customHeight="1">
      <c r="B35" s="279"/>
      <c r="C35" s="280"/>
      <c r="D35" s="278"/>
      <c r="E35" s="282" t="s">
        <v>1622</v>
      </c>
      <c r="F35" s="278"/>
      <c r="G35" s="278" t="s">
        <v>1623</v>
      </c>
      <c r="H35" s="278"/>
      <c r="I35" s="278"/>
      <c r="J35" s="278"/>
      <c r="K35" s="276"/>
    </row>
    <row r="36" ht="15" customHeight="1">
      <c r="B36" s="279"/>
      <c r="C36" s="280"/>
      <c r="D36" s="278"/>
      <c r="E36" s="282" t="s">
        <v>52</v>
      </c>
      <c r="F36" s="278"/>
      <c r="G36" s="278" t="s">
        <v>1624</v>
      </c>
      <c r="H36" s="278"/>
      <c r="I36" s="278"/>
      <c r="J36" s="278"/>
      <c r="K36" s="276"/>
    </row>
    <row r="37" ht="15" customHeight="1">
      <c r="B37" s="279"/>
      <c r="C37" s="280"/>
      <c r="D37" s="278"/>
      <c r="E37" s="282" t="s">
        <v>128</v>
      </c>
      <c r="F37" s="278"/>
      <c r="G37" s="278" t="s">
        <v>1625</v>
      </c>
      <c r="H37" s="278"/>
      <c r="I37" s="278"/>
      <c r="J37" s="278"/>
      <c r="K37" s="276"/>
    </row>
    <row r="38" ht="15" customHeight="1">
      <c r="B38" s="279"/>
      <c r="C38" s="280"/>
      <c r="D38" s="278"/>
      <c r="E38" s="282" t="s">
        <v>129</v>
      </c>
      <c r="F38" s="278"/>
      <c r="G38" s="278" t="s">
        <v>1626</v>
      </c>
      <c r="H38" s="278"/>
      <c r="I38" s="278"/>
      <c r="J38" s="278"/>
      <c r="K38" s="276"/>
    </row>
    <row r="39" ht="15" customHeight="1">
      <c r="B39" s="279"/>
      <c r="C39" s="280"/>
      <c r="D39" s="278"/>
      <c r="E39" s="282" t="s">
        <v>130</v>
      </c>
      <c r="F39" s="278"/>
      <c r="G39" s="278" t="s">
        <v>1627</v>
      </c>
      <c r="H39" s="278"/>
      <c r="I39" s="278"/>
      <c r="J39" s="278"/>
      <c r="K39" s="276"/>
    </row>
    <row r="40" ht="15" customHeight="1">
      <c r="B40" s="279"/>
      <c r="C40" s="280"/>
      <c r="D40" s="278"/>
      <c r="E40" s="282" t="s">
        <v>1628</v>
      </c>
      <c r="F40" s="278"/>
      <c r="G40" s="278" t="s">
        <v>1629</v>
      </c>
      <c r="H40" s="278"/>
      <c r="I40" s="278"/>
      <c r="J40" s="278"/>
      <c r="K40" s="276"/>
    </row>
    <row r="41" ht="15" customHeight="1">
      <c r="B41" s="279"/>
      <c r="C41" s="280"/>
      <c r="D41" s="278"/>
      <c r="E41" s="282"/>
      <c r="F41" s="278"/>
      <c r="G41" s="278" t="s">
        <v>1630</v>
      </c>
      <c r="H41" s="278"/>
      <c r="I41" s="278"/>
      <c r="J41" s="278"/>
      <c r="K41" s="276"/>
    </row>
    <row r="42" ht="15" customHeight="1">
      <c r="B42" s="279"/>
      <c r="C42" s="280"/>
      <c r="D42" s="278"/>
      <c r="E42" s="282" t="s">
        <v>1631</v>
      </c>
      <c r="F42" s="278"/>
      <c r="G42" s="278" t="s">
        <v>1632</v>
      </c>
      <c r="H42" s="278"/>
      <c r="I42" s="278"/>
      <c r="J42" s="278"/>
      <c r="K42" s="276"/>
    </row>
    <row r="43" ht="15" customHeight="1">
      <c r="B43" s="279"/>
      <c r="C43" s="280"/>
      <c r="D43" s="278"/>
      <c r="E43" s="282" t="s">
        <v>132</v>
      </c>
      <c r="F43" s="278"/>
      <c r="G43" s="278" t="s">
        <v>1633</v>
      </c>
      <c r="H43" s="278"/>
      <c r="I43" s="278"/>
      <c r="J43" s="278"/>
      <c r="K43" s="276"/>
    </row>
    <row r="44" ht="12.75" customHeight="1">
      <c r="B44" s="279"/>
      <c r="C44" s="280"/>
      <c r="D44" s="278"/>
      <c r="E44" s="278"/>
      <c r="F44" s="278"/>
      <c r="G44" s="278"/>
      <c r="H44" s="278"/>
      <c r="I44" s="278"/>
      <c r="J44" s="278"/>
      <c r="K44" s="276"/>
    </row>
    <row r="45" ht="15" customHeight="1">
      <c r="B45" s="279"/>
      <c r="C45" s="280"/>
      <c r="D45" s="278" t="s">
        <v>1634</v>
      </c>
      <c r="E45" s="278"/>
      <c r="F45" s="278"/>
      <c r="G45" s="278"/>
      <c r="H45" s="278"/>
      <c r="I45" s="278"/>
      <c r="J45" s="278"/>
      <c r="K45" s="276"/>
    </row>
    <row r="46" ht="15" customHeight="1">
      <c r="B46" s="279"/>
      <c r="C46" s="280"/>
      <c r="D46" s="280"/>
      <c r="E46" s="278" t="s">
        <v>1635</v>
      </c>
      <c r="F46" s="278"/>
      <c r="G46" s="278"/>
      <c r="H46" s="278"/>
      <c r="I46" s="278"/>
      <c r="J46" s="278"/>
      <c r="K46" s="276"/>
    </row>
    <row r="47" ht="15" customHeight="1">
      <c r="B47" s="279"/>
      <c r="C47" s="280"/>
      <c r="D47" s="280"/>
      <c r="E47" s="278" t="s">
        <v>1636</v>
      </c>
      <c r="F47" s="278"/>
      <c r="G47" s="278"/>
      <c r="H47" s="278"/>
      <c r="I47" s="278"/>
      <c r="J47" s="278"/>
      <c r="K47" s="276"/>
    </row>
    <row r="48" ht="15" customHeight="1">
      <c r="B48" s="279"/>
      <c r="C48" s="280"/>
      <c r="D48" s="280"/>
      <c r="E48" s="278" t="s">
        <v>1637</v>
      </c>
      <c r="F48" s="278"/>
      <c r="G48" s="278"/>
      <c r="H48" s="278"/>
      <c r="I48" s="278"/>
      <c r="J48" s="278"/>
      <c r="K48" s="276"/>
    </row>
    <row r="49" ht="15" customHeight="1">
      <c r="B49" s="279"/>
      <c r="C49" s="280"/>
      <c r="D49" s="278" t="s">
        <v>1638</v>
      </c>
      <c r="E49" s="278"/>
      <c r="F49" s="278"/>
      <c r="G49" s="278"/>
      <c r="H49" s="278"/>
      <c r="I49" s="278"/>
      <c r="J49" s="278"/>
      <c r="K49" s="276"/>
    </row>
    <row r="50" ht="25.5" customHeight="1">
      <c r="B50" s="274"/>
      <c r="C50" s="275" t="s">
        <v>1639</v>
      </c>
      <c r="D50" s="275"/>
      <c r="E50" s="275"/>
      <c r="F50" s="275"/>
      <c r="G50" s="275"/>
      <c r="H50" s="275"/>
      <c r="I50" s="275"/>
      <c r="J50" s="275"/>
      <c r="K50" s="276"/>
    </row>
    <row r="51" ht="5.25" customHeight="1">
      <c r="B51" s="274"/>
      <c r="C51" s="277"/>
      <c r="D51" s="277"/>
      <c r="E51" s="277"/>
      <c r="F51" s="277"/>
      <c r="G51" s="277"/>
      <c r="H51" s="277"/>
      <c r="I51" s="277"/>
      <c r="J51" s="277"/>
      <c r="K51" s="276"/>
    </row>
    <row r="52" ht="15" customHeight="1">
      <c r="B52" s="274"/>
      <c r="C52" s="278" t="s">
        <v>1640</v>
      </c>
      <c r="D52" s="278"/>
      <c r="E52" s="278"/>
      <c r="F52" s="278"/>
      <c r="G52" s="278"/>
      <c r="H52" s="278"/>
      <c r="I52" s="278"/>
      <c r="J52" s="278"/>
      <c r="K52" s="276"/>
    </row>
    <row r="53" ht="15" customHeight="1">
      <c r="B53" s="274"/>
      <c r="C53" s="278" t="s">
        <v>1641</v>
      </c>
      <c r="D53" s="278"/>
      <c r="E53" s="278"/>
      <c r="F53" s="278"/>
      <c r="G53" s="278"/>
      <c r="H53" s="278"/>
      <c r="I53" s="278"/>
      <c r="J53" s="278"/>
      <c r="K53" s="276"/>
    </row>
    <row r="54" ht="12.75" customHeight="1">
      <c r="B54" s="274"/>
      <c r="C54" s="278"/>
      <c r="D54" s="278"/>
      <c r="E54" s="278"/>
      <c r="F54" s="278"/>
      <c r="G54" s="278"/>
      <c r="H54" s="278"/>
      <c r="I54" s="278"/>
      <c r="J54" s="278"/>
      <c r="K54" s="276"/>
    </row>
    <row r="55" ht="15" customHeight="1">
      <c r="B55" s="274"/>
      <c r="C55" s="278" t="s">
        <v>1642</v>
      </c>
      <c r="D55" s="278"/>
      <c r="E55" s="278"/>
      <c r="F55" s="278"/>
      <c r="G55" s="278"/>
      <c r="H55" s="278"/>
      <c r="I55" s="278"/>
      <c r="J55" s="278"/>
      <c r="K55" s="276"/>
    </row>
    <row r="56" ht="15" customHeight="1">
      <c r="B56" s="274"/>
      <c r="C56" s="280"/>
      <c r="D56" s="278" t="s">
        <v>1643</v>
      </c>
      <c r="E56" s="278"/>
      <c r="F56" s="278"/>
      <c r="G56" s="278"/>
      <c r="H56" s="278"/>
      <c r="I56" s="278"/>
      <c r="J56" s="278"/>
      <c r="K56" s="276"/>
    </row>
    <row r="57" ht="15" customHeight="1">
      <c r="B57" s="274"/>
      <c r="C57" s="280"/>
      <c r="D57" s="278" t="s">
        <v>1644</v>
      </c>
      <c r="E57" s="278"/>
      <c r="F57" s="278"/>
      <c r="G57" s="278"/>
      <c r="H57" s="278"/>
      <c r="I57" s="278"/>
      <c r="J57" s="278"/>
      <c r="K57" s="276"/>
    </row>
    <row r="58" ht="15" customHeight="1">
      <c r="B58" s="274"/>
      <c r="C58" s="280"/>
      <c r="D58" s="278" t="s">
        <v>1645</v>
      </c>
      <c r="E58" s="278"/>
      <c r="F58" s="278"/>
      <c r="G58" s="278"/>
      <c r="H58" s="278"/>
      <c r="I58" s="278"/>
      <c r="J58" s="278"/>
      <c r="K58" s="276"/>
    </row>
    <row r="59" ht="15" customHeight="1">
      <c r="B59" s="274"/>
      <c r="C59" s="280"/>
      <c r="D59" s="278" t="s">
        <v>1646</v>
      </c>
      <c r="E59" s="278"/>
      <c r="F59" s="278"/>
      <c r="G59" s="278"/>
      <c r="H59" s="278"/>
      <c r="I59" s="278"/>
      <c r="J59" s="278"/>
      <c r="K59" s="276"/>
    </row>
    <row r="60" ht="15" customHeight="1">
      <c r="B60" s="274"/>
      <c r="C60" s="280"/>
      <c r="D60" s="283" t="s">
        <v>1647</v>
      </c>
      <c r="E60" s="283"/>
      <c r="F60" s="283"/>
      <c r="G60" s="283"/>
      <c r="H60" s="283"/>
      <c r="I60" s="283"/>
      <c r="J60" s="283"/>
      <c r="K60" s="276"/>
    </row>
    <row r="61" ht="15" customHeight="1">
      <c r="B61" s="274"/>
      <c r="C61" s="280"/>
      <c r="D61" s="278" t="s">
        <v>1648</v>
      </c>
      <c r="E61" s="278"/>
      <c r="F61" s="278"/>
      <c r="G61" s="278"/>
      <c r="H61" s="278"/>
      <c r="I61" s="278"/>
      <c r="J61" s="278"/>
      <c r="K61" s="276"/>
    </row>
    <row r="62" ht="12.75" customHeight="1">
      <c r="B62" s="274"/>
      <c r="C62" s="280"/>
      <c r="D62" s="280"/>
      <c r="E62" s="284"/>
      <c r="F62" s="280"/>
      <c r="G62" s="280"/>
      <c r="H62" s="280"/>
      <c r="I62" s="280"/>
      <c r="J62" s="280"/>
      <c r="K62" s="276"/>
    </row>
    <row r="63" ht="15" customHeight="1">
      <c r="B63" s="274"/>
      <c r="C63" s="280"/>
      <c r="D63" s="278" t="s">
        <v>1649</v>
      </c>
      <c r="E63" s="278"/>
      <c r="F63" s="278"/>
      <c r="G63" s="278"/>
      <c r="H63" s="278"/>
      <c r="I63" s="278"/>
      <c r="J63" s="278"/>
      <c r="K63" s="276"/>
    </row>
    <row r="64" ht="15" customHeight="1">
      <c r="B64" s="274"/>
      <c r="C64" s="280"/>
      <c r="D64" s="283" t="s">
        <v>1650</v>
      </c>
      <c r="E64" s="283"/>
      <c r="F64" s="283"/>
      <c r="G64" s="283"/>
      <c r="H64" s="283"/>
      <c r="I64" s="283"/>
      <c r="J64" s="283"/>
      <c r="K64" s="276"/>
    </row>
    <row r="65" ht="15" customHeight="1">
      <c r="B65" s="274"/>
      <c r="C65" s="280"/>
      <c r="D65" s="278" t="s">
        <v>1651</v>
      </c>
      <c r="E65" s="278"/>
      <c r="F65" s="278"/>
      <c r="G65" s="278"/>
      <c r="H65" s="278"/>
      <c r="I65" s="278"/>
      <c r="J65" s="278"/>
      <c r="K65" s="276"/>
    </row>
    <row r="66" ht="15" customHeight="1">
      <c r="B66" s="274"/>
      <c r="C66" s="280"/>
      <c r="D66" s="278" t="s">
        <v>1652</v>
      </c>
      <c r="E66" s="278"/>
      <c r="F66" s="278"/>
      <c r="G66" s="278"/>
      <c r="H66" s="278"/>
      <c r="I66" s="278"/>
      <c r="J66" s="278"/>
      <c r="K66" s="276"/>
    </row>
    <row r="67" ht="15" customHeight="1">
      <c r="B67" s="274"/>
      <c r="C67" s="280"/>
      <c r="D67" s="278" t="s">
        <v>1653</v>
      </c>
      <c r="E67" s="278"/>
      <c r="F67" s="278"/>
      <c r="G67" s="278"/>
      <c r="H67" s="278"/>
      <c r="I67" s="278"/>
      <c r="J67" s="278"/>
      <c r="K67" s="276"/>
    </row>
    <row r="68" ht="15" customHeight="1">
      <c r="B68" s="274"/>
      <c r="C68" s="280"/>
      <c r="D68" s="278" t="s">
        <v>1654</v>
      </c>
      <c r="E68" s="278"/>
      <c r="F68" s="278"/>
      <c r="G68" s="278"/>
      <c r="H68" s="278"/>
      <c r="I68" s="278"/>
      <c r="J68" s="278"/>
      <c r="K68" s="276"/>
    </row>
    <row r="69" ht="12.75" customHeight="1">
      <c r="B69" s="285"/>
      <c r="C69" s="286"/>
      <c r="D69" s="286"/>
      <c r="E69" s="286"/>
      <c r="F69" s="286"/>
      <c r="G69" s="286"/>
      <c r="H69" s="286"/>
      <c r="I69" s="286"/>
      <c r="J69" s="286"/>
      <c r="K69" s="287"/>
    </row>
    <row r="70" ht="18.75" customHeight="1">
      <c r="B70" s="288"/>
      <c r="C70" s="288"/>
      <c r="D70" s="288"/>
      <c r="E70" s="288"/>
      <c r="F70" s="288"/>
      <c r="G70" s="288"/>
      <c r="H70" s="288"/>
      <c r="I70" s="288"/>
      <c r="J70" s="288"/>
      <c r="K70" s="289"/>
    </row>
    <row r="71" ht="18.75" customHeight="1">
      <c r="B71" s="289"/>
      <c r="C71" s="289"/>
      <c r="D71" s="289"/>
      <c r="E71" s="289"/>
      <c r="F71" s="289"/>
      <c r="G71" s="289"/>
      <c r="H71" s="289"/>
      <c r="I71" s="289"/>
      <c r="J71" s="289"/>
      <c r="K71" s="289"/>
    </row>
    <row r="72" ht="7.5" customHeight="1">
      <c r="B72" s="290"/>
      <c r="C72" s="291"/>
      <c r="D72" s="291"/>
      <c r="E72" s="291"/>
      <c r="F72" s="291"/>
      <c r="G72" s="291"/>
      <c r="H72" s="291"/>
      <c r="I72" s="291"/>
      <c r="J72" s="291"/>
      <c r="K72" s="292"/>
    </row>
    <row r="73" ht="45" customHeight="1">
      <c r="B73" s="293"/>
      <c r="C73" s="294" t="s">
        <v>104</v>
      </c>
      <c r="D73" s="294"/>
      <c r="E73" s="294"/>
      <c r="F73" s="294"/>
      <c r="G73" s="294"/>
      <c r="H73" s="294"/>
      <c r="I73" s="294"/>
      <c r="J73" s="294"/>
      <c r="K73" s="295"/>
    </row>
    <row r="74" ht="17.25" customHeight="1">
      <c r="B74" s="293"/>
      <c r="C74" s="296" t="s">
        <v>1655</v>
      </c>
      <c r="D74" s="296"/>
      <c r="E74" s="296"/>
      <c r="F74" s="296" t="s">
        <v>1656</v>
      </c>
      <c r="G74" s="297"/>
      <c r="H74" s="296" t="s">
        <v>128</v>
      </c>
      <c r="I74" s="296" t="s">
        <v>56</v>
      </c>
      <c r="J74" s="296" t="s">
        <v>1657</v>
      </c>
      <c r="K74" s="295"/>
    </row>
    <row r="75" ht="17.25" customHeight="1">
      <c r="B75" s="293"/>
      <c r="C75" s="298" t="s">
        <v>1658</v>
      </c>
      <c r="D75" s="298"/>
      <c r="E75" s="298"/>
      <c r="F75" s="299" t="s">
        <v>1659</v>
      </c>
      <c r="G75" s="300"/>
      <c r="H75" s="298"/>
      <c r="I75" s="298"/>
      <c r="J75" s="298" t="s">
        <v>1660</v>
      </c>
      <c r="K75" s="295"/>
    </row>
    <row r="76" ht="5.25" customHeight="1">
      <c r="B76" s="293"/>
      <c r="C76" s="301"/>
      <c r="D76" s="301"/>
      <c r="E76" s="301"/>
      <c r="F76" s="301"/>
      <c r="G76" s="302"/>
      <c r="H76" s="301"/>
      <c r="I76" s="301"/>
      <c r="J76" s="301"/>
      <c r="K76" s="295"/>
    </row>
    <row r="77" ht="15" customHeight="1">
      <c r="B77" s="293"/>
      <c r="C77" s="282" t="s">
        <v>52</v>
      </c>
      <c r="D77" s="301"/>
      <c r="E77" s="301"/>
      <c r="F77" s="303" t="s">
        <v>1661</v>
      </c>
      <c r="G77" s="302"/>
      <c r="H77" s="282" t="s">
        <v>1662</v>
      </c>
      <c r="I77" s="282" t="s">
        <v>1663</v>
      </c>
      <c r="J77" s="282">
        <v>20</v>
      </c>
      <c r="K77" s="295"/>
    </row>
    <row r="78" ht="15" customHeight="1">
      <c r="B78" s="293"/>
      <c r="C78" s="282" t="s">
        <v>1664</v>
      </c>
      <c r="D78" s="282"/>
      <c r="E78" s="282"/>
      <c r="F78" s="303" t="s">
        <v>1661</v>
      </c>
      <c r="G78" s="302"/>
      <c r="H78" s="282" t="s">
        <v>1665</v>
      </c>
      <c r="I78" s="282" t="s">
        <v>1663</v>
      </c>
      <c r="J78" s="282">
        <v>120</v>
      </c>
      <c r="K78" s="295"/>
    </row>
    <row r="79" ht="15" customHeight="1">
      <c r="B79" s="304"/>
      <c r="C79" s="282" t="s">
        <v>1666</v>
      </c>
      <c r="D79" s="282"/>
      <c r="E79" s="282"/>
      <c r="F79" s="303" t="s">
        <v>1667</v>
      </c>
      <c r="G79" s="302"/>
      <c r="H79" s="282" t="s">
        <v>1668</v>
      </c>
      <c r="I79" s="282" t="s">
        <v>1663</v>
      </c>
      <c r="J79" s="282">
        <v>50</v>
      </c>
      <c r="K79" s="295"/>
    </row>
    <row r="80" ht="15" customHeight="1">
      <c r="B80" s="304"/>
      <c r="C80" s="282" t="s">
        <v>1669</v>
      </c>
      <c r="D80" s="282"/>
      <c r="E80" s="282"/>
      <c r="F80" s="303" t="s">
        <v>1661</v>
      </c>
      <c r="G80" s="302"/>
      <c r="H80" s="282" t="s">
        <v>1670</v>
      </c>
      <c r="I80" s="282" t="s">
        <v>1671</v>
      </c>
      <c r="J80" s="282"/>
      <c r="K80" s="295"/>
    </row>
    <row r="81" ht="15" customHeight="1">
      <c r="B81" s="304"/>
      <c r="C81" s="305" t="s">
        <v>1672</v>
      </c>
      <c r="D81" s="305"/>
      <c r="E81" s="305"/>
      <c r="F81" s="306" t="s">
        <v>1667</v>
      </c>
      <c r="G81" s="305"/>
      <c r="H81" s="305" t="s">
        <v>1673</v>
      </c>
      <c r="I81" s="305" t="s">
        <v>1663</v>
      </c>
      <c r="J81" s="305">
        <v>15</v>
      </c>
      <c r="K81" s="295"/>
    </row>
    <row r="82" ht="15" customHeight="1">
      <c r="B82" s="304"/>
      <c r="C82" s="305" t="s">
        <v>1674</v>
      </c>
      <c r="D82" s="305"/>
      <c r="E82" s="305"/>
      <c r="F82" s="306" t="s">
        <v>1667</v>
      </c>
      <c r="G82" s="305"/>
      <c r="H82" s="305" t="s">
        <v>1675</v>
      </c>
      <c r="I82" s="305" t="s">
        <v>1663</v>
      </c>
      <c r="J82" s="305">
        <v>15</v>
      </c>
      <c r="K82" s="295"/>
    </row>
    <row r="83" ht="15" customHeight="1">
      <c r="B83" s="304"/>
      <c r="C83" s="305" t="s">
        <v>1676</v>
      </c>
      <c r="D83" s="305"/>
      <c r="E83" s="305"/>
      <c r="F83" s="306" t="s">
        <v>1667</v>
      </c>
      <c r="G83" s="305"/>
      <c r="H83" s="305" t="s">
        <v>1677</v>
      </c>
      <c r="I83" s="305" t="s">
        <v>1663</v>
      </c>
      <c r="J83" s="305">
        <v>20</v>
      </c>
      <c r="K83" s="295"/>
    </row>
    <row r="84" ht="15" customHeight="1">
      <c r="B84" s="304"/>
      <c r="C84" s="305" t="s">
        <v>1678</v>
      </c>
      <c r="D84" s="305"/>
      <c r="E84" s="305"/>
      <c r="F84" s="306" t="s">
        <v>1667</v>
      </c>
      <c r="G84" s="305"/>
      <c r="H84" s="305" t="s">
        <v>1679</v>
      </c>
      <c r="I84" s="305" t="s">
        <v>1663</v>
      </c>
      <c r="J84" s="305">
        <v>20</v>
      </c>
      <c r="K84" s="295"/>
    </row>
    <row r="85" ht="15" customHeight="1">
      <c r="B85" s="304"/>
      <c r="C85" s="282" t="s">
        <v>1680</v>
      </c>
      <c r="D85" s="282"/>
      <c r="E85" s="282"/>
      <c r="F85" s="303" t="s">
        <v>1667</v>
      </c>
      <c r="G85" s="302"/>
      <c r="H85" s="282" t="s">
        <v>1681</v>
      </c>
      <c r="I85" s="282" t="s">
        <v>1663</v>
      </c>
      <c r="J85" s="282">
        <v>50</v>
      </c>
      <c r="K85" s="295"/>
    </row>
    <row r="86" ht="15" customHeight="1">
      <c r="B86" s="304"/>
      <c r="C86" s="282" t="s">
        <v>1682</v>
      </c>
      <c r="D86" s="282"/>
      <c r="E86" s="282"/>
      <c r="F86" s="303" t="s">
        <v>1667</v>
      </c>
      <c r="G86" s="302"/>
      <c r="H86" s="282" t="s">
        <v>1683</v>
      </c>
      <c r="I86" s="282" t="s">
        <v>1663</v>
      </c>
      <c r="J86" s="282">
        <v>20</v>
      </c>
      <c r="K86" s="295"/>
    </row>
    <row r="87" ht="15" customHeight="1">
      <c r="B87" s="304"/>
      <c r="C87" s="282" t="s">
        <v>1684</v>
      </c>
      <c r="D87" s="282"/>
      <c r="E87" s="282"/>
      <c r="F87" s="303" t="s">
        <v>1667</v>
      </c>
      <c r="G87" s="302"/>
      <c r="H87" s="282" t="s">
        <v>1685</v>
      </c>
      <c r="I87" s="282" t="s">
        <v>1663</v>
      </c>
      <c r="J87" s="282">
        <v>20</v>
      </c>
      <c r="K87" s="295"/>
    </row>
    <row r="88" ht="15" customHeight="1">
      <c r="B88" s="304"/>
      <c r="C88" s="282" t="s">
        <v>1686</v>
      </c>
      <c r="D88" s="282"/>
      <c r="E88" s="282"/>
      <c r="F88" s="303" t="s">
        <v>1667</v>
      </c>
      <c r="G88" s="302"/>
      <c r="H88" s="282" t="s">
        <v>1687</v>
      </c>
      <c r="I88" s="282" t="s">
        <v>1663</v>
      </c>
      <c r="J88" s="282">
        <v>50</v>
      </c>
      <c r="K88" s="295"/>
    </row>
    <row r="89" ht="15" customHeight="1">
      <c r="B89" s="304"/>
      <c r="C89" s="282" t="s">
        <v>1688</v>
      </c>
      <c r="D89" s="282"/>
      <c r="E89" s="282"/>
      <c r="F89" s="303" t="s">
        <v>1667</v>
      </c>
      <c r="G89" s="302"/>
      <c r="H89" s="282" t="s">
        <v>1688</v>
      </c>
      <c r="I89" s="282" t="s">
        <v>1663</v>
      </c>
      <c r="J89" s="282">
        <v>50</v>
      </c>
      <c r="K89" s="295"/>
    </row>
    <row r="90" ht="15" customHeight="1">
      <c r="B90" s="304"/>
      <c r="C90" s="282" t="s">
        <v>133</v>
      </c>
      <c r="D90" s="282"/>
      <c r="E90" s="282"/>
      <c r="F90" s="303" t="s">
        <v>1667</v>
      </c>
      <c r="G90" s="302"/>
      <c r="H90" s="282" t="s">
        <v>1689</v>
      </c>
      <c r="I90" s="282" t="s">
        <v>1663</v>
      </c>
      <c r="J90" s="282">
        <v>255</v>
      </c>
      <c r="K90" s="295"/>
    </row>
    <row r="91" ht="15" customHeight="1">
      <c r="B91" s="304"/>
      <c r="C91" s="282" t="s">
        <v>1690</v>
      </c>
      <c r="D91" s="282"/>
      <c r="E91" s="282"/>
      <c r="F91" s="303" t="s">
        <v>1661</v>
      </c>
      <c r="G91" s="302"/>
      <c r="H91" s="282" t="s">
        <v>1691</v>
      </c>
      <c r="I91" s="282" t="s">
        <v>1692</v>
      </c>
      <c r="J91" s="282"/>
      <c r="K91" s="295"/>
    </row>
    <row r="92" ht="15" customHeight="1">
      <c r="B92" s="304"/>
      <c r="C92" s="282" t="s">
        <v>1693</v>
      </c>
      <c r="D92" s="282"/>
      <c r="E92" s="282"/>
      <c r="F92" s="303" t="s">
        <v>1661</v>
      </c>
      <c r="G92" s="302"/>
      <c r="H92" s="282" t="s">
        <v>1694</v>
      </c>
      <c r="I92" s="282" t="s">
        <v>1695</v>
      </c>
      <c r="J92" s="282"/>
      <c r="K92" s="295"/>
    </row>
    <row r="93" ht="15" customHeight="1">
      <c r="B93" s="304"/>
      <c r="C93" s="282" t="s">
        <v>1696</v>
      </c>
      <c r="D93" s="282"/>
      <c r="E93" s="282"/>
      <c r="F93" s="303" t="s">
        <v>1661</v>
      </c>
      <c r="G93" s="302"/>
      <c r="H93" s="282" t="s">
        <v>1696</v>
      </c>
      <c r="I93" s="282" t="s">
        <v>1695</v>
      </c>
      <c r="J93" s="282"/>
      <c r="K93" s="295"/>
    </row>
    <row r="94" ht="15" customHeight="1">
      <c r="B94" s="304"/>
      <c r="C94" s="282" t="s">
        <v>37</v>
      </c>
      <c r="D94" s="282"/>
      <c r="E94" s="282"/>
      <c r="F94" s="303" t="s">
        <v>1661</v>
      </c>
      <c r="G94" s="302"/>
      <c r="H94" s="282" t="s">
        <v>1697</v>
      </c>
      <c r="I94" s="282" t="s">
        <v>1695</v>
      </c>
      <c r="J94" s="282"/>
      <c r="K94" s="295"/>
    </row>
    <row r="95" ht="15" customHeight="1">
      <c r="B95" s="304"/>
      <c r="C95" s="282" t="s">
        <v>47</v>
      </c>
      <c r="D95" s="282"/>
      <c r="E95" s="282"/>
      <c r="F95" s="303" t="s">
        <v>1661</v>
      </c>
      <c r="G95" s="302"/>
      <c r="H95" s="282" t="s">
        <v>1698</v>
      </c>
      <c r="I95" s="282" t="s">
        <v>1695</v>
      </c>
      <c r="J95" s="282"/>
      <c r="K95" s="295"/>
    </row>
    <row r="96" ht="15" customHeight="1">
      <c r="B96" s="307"/>
      <c r="C96" s="308"/>
      <c r="D96" s="308"/>
      <c r="E96" s="308"/>
      <c r="F96" s="308"/>
      <c r="G96" s="308"/>
      <c r="H96" s="308"/>
      <c r="I96" s="308"/>
      <c r="J96" s="308"/>
      <c r="K96" s="309"/>
    </row>
    <row r="97" ht="18.75" customHeight="1">
      <c r="B97" s="310"/>
      <c r="C97" s="311"/>
      <c r="D97" s="311"/>
      <c r="E97" s="311"/>
      <c r="F97" s="311"/>
      <c r="G97" s="311"/>
      <c r="H97" s="311"/>
      <c r="I97" s="311"/>
      <c r="J97" s="311"/>
      <c r="K97" s="310"/>
    </row>
    <row r="98" ht="18.75" customHeight="1">
      <c r="B98" s="289"/>
      <c r="C98" s="289"/>
      <c r="D98" s="289"/>
      <c r="E98" s="289"/>
      <c r="F98" s="289"/>
      <c r="G98" s="289"/>
      <c r="H98" s="289"/>
      <c r="I98" s="289"/>
      <c r="J98" s="289"/>
      <c r="K98" s="289"/>
    </row>
    <row r="99" ht="7.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2"/>
    </row>
    <row r="100" ht="45" customHeight="1">
      <c r="B100" s="293"/>
      <c r="C100" s="294" t="s">
        <v>1699</v>
      </c>
      <c r="D100" s="294"/>
      <c r="E100" s="294"/>
      <c r="F100" s="294"/>
      <c r="G100" s="294"/>
      <c r="H100" s="294"/>
      <c r="I100" s="294"/>
      <c r="J100" s="294"/>
      <c r="K100" s="295"/>
    </row>
    <row r="101" ht="17.25" customHeight="1">
      <c r="B101" s="293"/>
      <c r="C101" s="296" t="s">
        <v>1655</v>
      </c>
      <c r="D101" s="296"/>
      <c r="E101" s="296"/>
      <c r="F101" s="296" t="s">
        <v>1656</v>
      </c>
      <c r="G101" s="297"/>
      <c r="H101" s="296" t="s">
        <v>128</v>
      </c>
      <c r="I101" s="296" t="s">
        <v>56</v>
      </c>
      <c r="J101" s="296" t="s">
        <v>1657</v>
      </c>
      <c r="K101" s="295"/>
    </row>
    <row r="102" ht="17.25" customHeight="1">
      <c r="B102" s="293"/>
      <c r="C102" s="298" t="s">
        <v>1658</v>
      </c>
      <c r="D102" s="298"/>
      <c r="E102" s="298"/>
      <c r="F102" s="299" t="s">
        <v>1659</v>
      </c>
      <c r="G102" s="300"/>
      <c r="H102" s="298"/>
      <c r="I102" s="298"/>
      <c r="J102" s="298" t="s">
        <v>1660</v>
      </c>
      <c r="K102" s="295"/>
    </row>
    <row r="103" ht="5.25" customHeight="1">
      <c r="B103" s="293"/>
      <c r="C103" s="296"/>
      <c r="D103" s="296"/>
      <c r="E103" s="296"/>
      <c r="F103" s="296"/>
      <c r="G103" s="312"/>
      <c r="H103" s="296"/>
      <c r="I103" s="296"/>
      <c r="J103" s="296"/>
      <c r="K103" s="295"/>
    </row>
    <row r="104" ht="15" customHeight="1">
      <c r="B104" s="293"/>
      <c r="C104" s="282" t="s">
        <v>52</v>
      </c>
      <c r="D104" s="301"/>
      <c r="E104" s="301"/>
      <c r="F104" s="303" t="s">
        <v>1661</v>
      </c>
      <c r="G104" s="312"/>
      <c r="H104" s="282" t="s">
        <v>1700</v>
      </c>
      <c r="I104" s="282" t="s">
        <v>1663</v>
      </c>
      <c r="J104" s="282">
        <v>20</v>
      </c>
      <c r="K104" s="295"/>
    </row>
    <row r="105" ht="15" customHeight="1">
      <c r="B105" s="293"/>
      <c r="C105" s="282" t="s">
        <v>1664</v>
      </c>
      <c r="D105" s="282"/>
      <c r="E105" s="282"/>
      <c r="F105" s="303" t="s">
        <v>1661</v>
      </c>
      <c r="G105" s="282"/>
      <c r="H105" s="282" t="s">
        <v>1700</v>
      </c>
      <c r="I105" s="282" t="s">
        <v>1663</v>
      </c>
      <c r="J105" s="282">
        <v>120</v>
      </c>
      <c r="K105" s="295"/>
    </row>
    <row r="106" ht="15" customHeight="1">
      <c r="B106" s="304"/>
      <c r="C106" s="282" t="s">
        <v>1666</v>
      </c>
      <c r="D106" s="282"/>
      <c r="E106" s="282"/>
      <c r="F106" s="303" t="s">
        <v>1667</v>
      </c>
      <c r="G106" s="282"/>
      <c r="H106" s="282" t="s">
        <v>1700</v>
      </c>
      <c r="I106" s="282" t="s">
        <v>1663</v>
      </c>
      <c r="J106" s="282">
        <v>50</v>
      </c>
      <c r="K106" s="295"/>
    </row>
    <row r="107" ht="15" customHeight="1">
      <c r="B107" s="304"/>
      <c r="C107" s="282" t="s">
        <v>1669</v>
      </c>
      <c r="D107" s="282"/>
      <c r="E107" s="282"/>
      <c r="F107" s="303" t="s">
        <v>1661</v>
      </c>
      <c r="G107" s="282"/>
      <c r="H107" s="282" t="s">
        <v>1700</v>
      </c>
      <c r="I107" s="282" t="s">
        <v>1671</v>
      </c>
      <c r="J107" s="282"/>
      <c r="K107" s="295"/>
    </row>
    <row r="108" ht="15" customHeight="1">
      <c r="B108" s="304"/>
      <c r="C108" s="282" t="s">
        <v>1680</v>
      </c>
      <c r="D108" s="282"/>
      <c r="E108" s="282"/>
      <c r="F108" s="303" t="s">
        <v>1667</v>
      </c>
      <c r="G108" s="282"/>
      <c r="H108" s="282" t="s">
        <v>1700</v>
      </c>
      <c r="I108" s="282" t="s">
        <v>1663</v>
      </c>
      <c r="J108" s="282">
        <v>50</v>
      </c>
      <c r="K108" s="295"/>
    </row>
    <row r="109" ht="15" customHeight="1">
      <c r="B109" s="304"/>
      <c r="C109" s="282" t="s">
        <v>1688</v>
      </c>
      <c r="D109" s="282"/>
      <c r="E109" s="282"/>
      <c r="F109" s="303" t="s">
        <v>1667</v>
      </c>
      <c r="G109" s="282"/>
      <c r="H109" s="282" t="s">
        <v>1700</v>
      </c>
      <c r="I109" s="282" t="s">
        <v>1663</v>
      </c>
      <c r="J109" s="282">
        <v>50</v>
      </c>
      <c r="K109" s="295"/>
    </row>
    <row r="110" ht="15" customHeight="1">
      <c r="B110" s="304"/>
      <c r="C110" s="282" t="s">
        <v>1686</v>
      </c>
      <c r="D110" s="282"/>
      <c r="E110" s="282"/>
      <c r="F110" s="303" t="s">
        <v>1667</v>
      </c>
      <c r="G110" s="282"/>
      <c r="H110" s="282" t="s">
        <v>1700</v>
      </c>
      <c r="I110" s="282" t="s">
        <v>1663</v>
      </c>
      <c r="J110" s="282">
        <v>50</v>
      </c>
      <c r="K110" s="295"/>
    </row>
    <row r="111" ht="15" customHeight="1">
      <c r="B111" s="304"/>
      <c r="C111" s="282" t="s">
        <v>52</v>
      </c>
      <c r="D111" s="282"/>
      <c r="E111" s="282"/>
      <c r="F111" s="303" t="s">
        <v>1661</v>
      </c>
      <c r="G111" s="282"/>
      <c r="H111" s="282" t="s">
        <v>1701</v>
      </c>
      <c r="I111" s="282" t="s">
        <v>1663</v>
      </c>
      <c r="J111" s="282">
        <v>20</v>
      </c>
      <c r="K111" s="295"/>
    </row>
    <row r="112" ht="15" customHeight="1">
      <c r="B112" s="304"/>
      <c r="C112" s="282" t="s">
        <v>1702</v>
      </c>
      <c r="D112" s="282"/>
      <c r="E112" s="282"/>
      <c r="F112" s="303" t="s">
        <v>1661</v>
      </c>
      <c r="G112" s="282"/>
      <c r="H112" s="282" t="s">
        <v>1703</v>
      </c>
      <c r="I112" s="282" t="s">
        <v>1663</v>
      </c>
      <c r="J112" s="282">
        <v>120</v>
      </c>
      <c r="K112" s="295"/>
    </row>
    <row r="113" ht="15" customHeight="1">
      <c r="B113" s="304"/>
      <c r="C113" s="282" t="s">
        <v>37</v>
      </c>
      <c r="D113" s="282"/>
      <c r="E113" s="282"/>
      <c r="F113" s="303" t="s">
        <v>1661</v>
      </c>
      <c r="G113" s="282"/>
      <c r="H113" s="282" t="s">
        <v>1704</v>
      </c>
      <c r="I113" s="282" t="s">
        <v>1695</v>
      </c>
      <c r="J113" s="282"/>
      <c r="K113" s="295"/>
    </row>
    <row r="114" ht="15" customHeight="1">
      <c r="B114" s="304"/>
      <c r="C114" s="282" t="s">
        <v>47</v>
      </c>
      <c r="D114" s="282"/>
      <c r="E114" s="282"/>
      <c r="F114" s="303" t="s">
        <v>1661</v>
      </c>
      <c r="G114" s="282"/>
      <c r="H114" s="282" t="s">
        <v>1705</v>
      </c>
      <c r="I114" s="282" t="s">
        <v>1695</v>
      </c>
      <c r="J114" s="282"/>
      <c r="K114" s="295"/>
    </row>
    <row r="115" ht="15" customHeight="1">
      <c r="B115" s="304"/>
      <c r="C115" s="282" t="s">
        <v>56</v>
      </c>
      <c r="D115" s="282"/>
      <c r="E115" s="282"/>
      <c r="F115" s="303" t="s">
        <v>1661</v>
      </c>
      <c r="G115" s="282"/>
      <c r="H115" s="282" t="s">
        <v>1706</v>
      </c>
      <c r="I115" s="282" t="s">
        <v>1707</v>
      </c>
      <c r="J115" s="282"/>
      <c r="K115" s="295"/>
    </row>
    <row r="116" ht="15" customHeight="1">
      <c r="B116" s="307"/>
      <c r="C116" s="313"/>
      <c r="D116" s="313"/>
      <c r="E116" s="313"/>
      <c r="F116" s="313"/>
      <c r="G116" s="313"/>
      <c r="H116" s="313"/>
      <c r="I116" s="313"/>
      <c r="J116" s="313"/>
      <c r="K116" s="309"/>
    </row>
    <row r="117" ht="18.75" customHeight="1">
      <c r="B117" s="314"/>
      <c r="C117" s="278"/>
      <c r="D117" s="278"/>
      <c r="E117" s="278"/>
      <c r="F117" s="315"/>
      <c r="G117" s="278"/>
      <c r="H117" s="278"/>
      <c r="I117" s="278"/>
      <c r="J117" s="278"/>
      <c r="K117" s="314"/>
    </row>
    <row r="118" ht="18.75" customHeight="1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</row>
    <row r="119" ht="7.5" customHeight="1">
      <c r="B119" s="316"/>
      <c r="C119" s="317"/>
      <c r="D119" s="317"/>
      <c r="E119" s="317"/>
      <c r="F119" s="317"/>
      <c r="G119" s="317"/>
      <c r="H119" s="317"/>
      <c r="I119" s="317"/>
      <c r="J119" s="317"/>
      <c r="K119" s="318"/>
    </row>
    <row r="120" ht="45" customHeight="1">
      <c r="B120" s="319"/>
      <c r="C120" s="272" t="s">
        <v>1708</v>
      </c>
      <c r="D120" s="272"/>
      <c r="E120" s="272"/>
      <c r="F120" s="272"/>
      <c r="G120" s="272"/>
      <c r="H120" s="272"/>
      <c r="I120" s="272"/>
      <c r="J120" s="272"/>
      <c r="K120" s="320"/>
    </row>
    <row r="121" ht="17.25" customHeight="1">
      <c r="B121" s="321"/>
      <c r="C121" s="296" t="s">
        <v>1655</v>
      </c>
      <c r="D121" s="296"/>
      <c r="E121" s="296"/>
      <c r="F121" s="296" t="s">
        <v>1656</v>
      </c>
      <c r="G121" s="297"/>
      <c r="H121" s="296" t="s">
        <v>128</v>
      </c>
      <c r="I121" s="296" t="s">
        <v>56</v>
      </c>
      <c r="J121" s="296" t="s">
        <v>1657</v>
      </c>
      <c r="K121" s="322"/>
    </row>
    <row r="122" ht="17.25" customHeight="1">
      <c r="B122" s="321"/>
      <c r="C122" s="298" t="s">
        <v>1658</v>
      </c>
      <c r="D122" s="298"/>
      <c r="E122" s="298"/>
      <c r="F122" s="299" t="s">
        <v>1659</v>
      </c>
      <c r="G122" s="300"/>
      <c r="H122" s="298"/>
      <c r="I122" s="298"/>
      <c r="J122" s="298" t="s">
        <v>1660</v>
      </c>
      <c r="K122" s="322"/>
    </row>
    <row r="123" ht="5.25" customHeight="1">
      <c r="B123" s="323"/>
      <c r="C123" s="301"/>
      <c r="D123" s="301"/>
      <c r="E123" s="301"/>
      <c r="F123" s="301"/>
      <c r="G123" s="282"/>
      <c r="H123" s="301"/>
      <c r="I123" s="301"/>
      <c r="J123" s="301"/>
      <c r="K123" s="324"/>
    </row>
    <row r="124" ht="15" customHeight="1">
      <c r="B124" s="323"/>
      <c r="C124" s="282" t="s">
        <v>1664</v>
      </c>
      <c r="D124" s="301"/>
      <c r="E124" s="301"/>
      <c r="F124" s="303" t="s">
        <v>1661</v>
      </c>
      <c r="G124" s="282"/>
      <c r="H124" s="282" t="s">
        <v>1700</v>
      </c>
      <c r="I124" s="282" t="s">
        <v>1663</v>
      </c>
      <c r="J124" s="282">
        <v>120</v>
      </c>
      <c r="K124" s="325"/>
    </row>
    <row r="125" ht="15" customHeight="1">
      <c r="B125" s="323"/>
      <c r="C125" s="282" t="s">
        <v>1709</v>
      </c>
      <c r="D125" s="282"/>
      <c r="E125" s="282"/>
      <c r="F125" s="303" t="s">
        <v>1661</v>
      </c>
      <c r="G125" s="282"/>
      <c r="H125" s="282" t="s">
        <v>1710</v>
      </c>
      <c r="I125" s="282" t="s">
        <v>1663</v>
      </c>
      <c r="J125" s="282" t="s">
        <v>1711</v>
      </c>
      <c r="K125" s="325"/>
    </row>
    <row r="126" ht="15" customHeight="1">
      <c r="B126" s="323"/>
      <c r="C126" s="282" t="s">
        <v>1610</v>
      </c>
      <c r="D126" s="282"/>
      <c r="E126" s="282"/>
      <c r="F126" s="303" t="s">
        <v>1661</v>
      </c>
      <c r="G126" s="282"/>
      <c r="H126" s="282" t="s">
        <v>1712</v>
      </c>
      <c r="I126" s="282" t="s">
        <v>1663</v>
      </c>
      <c r="J126" s="282" t="s">
        <v>1711</v>
      </c>
      <c r="K126" s="325"/>
    </row>
    <row r="127" ht="15" customHeight="1">
      <c r="B127" s="323"/>
      <c r="C127" s="282" t="s">
        <v>1672</v>
      </c>
      <c r="D127" s="282"/>
      <c r="E127" s="282"/>
      <c r="F127" s="303" t="s">
        <v>1667</v>
      </c>
      <c r="G127" s="282"/>
      <c r="H127" s="282" t="s">
        <v>1673</v>
      </c>
      <c r="I127" s="282" t="s">
        <v>1663</v>
      </c>
      <c r="J127" s="282">
        <v>15</v>
      </c>
      <c r="K127" s="325"/>
    </row>
    <row r="128" ht="15" customHeight="1">
      <c r="B128" s="323"/>
      <c r="C128" s="305" t="s">
        <v>1674</v>
      </c>
      <c r="D128" s="305"/>
      <c r="E128" s="305"/>
      <c r="F128" s="306" t="s">
        <v>1667</v>
      </c>
      <c r="G128" s="305"/>
      <c r="H128" s="305" t="s">
        <v>1675</v>
      </c>
      <c r="I128" s="305" t="s">
        <v>1663</v>
      </c>
      <c r="J128" s="305">
        <v>15</v>
      </c>
      <c r="K128" s="325"/>
    </row>
    <row r="129" ht="15" customHeight="1">
      <c r="B129" s="323"/>
      <c r="C129" s="305" t="s">
        <v>1676</v>
      </c>
      <c r="D129" s="305"/>
      <c r="E129" s="305"/>
      <c r="F129" s="306" t="s">
        <v>1667</v>
      </c>
      <c r="G129" s="305"/>
      <c r="H129" s="305" t="s">
        <v>1677</v>
      </c>
      <c r="I129" s="305" t="s">
        <v>1663</v>
      </c>
      <c r="J129" s="305">
        <v>20</v>
      </c>
      <c r="K129" s="325"/>
    </row>
    <row r="130" ht="15" customHeight="1">
      <c r="B130" s="323"/>
      <c r="C130" s="305" t="s">
        <v>1678</v>
      </c>
      <c r="D130" s="305"/>
      <c r="E130" s="305"/>
      <c r="F130" s="306" t="s">
        <v>1667</v>
      </c>
      <c r="G130" s="305"/>
      <c r="H130" s="305" t="s">
        <v>1679</v>
      </c>
      <c r="I130" s="305" t="s">
        <v>1663</v>
      </c>
      <c r="J130" s="305">
        <v>20</v>
      </c>
      <c r="K130" s="325"/>
    </row>
    <row r="131" ht="15" customHeight="1">
      <c r="B131" s="323"/>
      <c r="C131" s="282" t="s">
        <v>1666</v>
      </c>
      <c r="D131" s="282"/>
      <c r="E131" s="282"/>
      <c r="F131" s="303" t="s">
        <v>1667</v>
      </c>
      <c r="G131" s="282"/>
      <c r="H131" s="282" t="s">
        <v>1700</v>
      </c>
      <c r="I131" s="282" t="s">
        <v>1663</v>
      </c>
      <c r="J131" s="282">
        <v>50</v>
      </c>
      <c r="K131" s="325"/>
    </row>
    <row r="132" ht="15" customHeight="1">
      <c r="B132" s="323"/>
      <c r="C132" s="282" t="s">
        <v>1680</v>
      </c>
      <c r="D132" s="282"/>
      <c r="E132" s="282"/>
      <c r="F132" s="303" t="s">
        <v>1667</v>
      </c>
      <c r="G132" s="282"/>
      <c r="H132" s="282" t="s">
        <v>1700</v>
      </c>
      <c r="I132" s="282" t="s">
        <v>1663</v>
      </c>
      <c r="J132" s="282">
        <v>50</v>
      </c>
      <c r="K132" s="325"/>
    </row>
    <row r="133" ht="15" customHeight="1">
      <c r="B133" s="323"/>
      <c r="C133" s="282" t="s">
        <v>1686</v>
      </c>
      <c r="D133" s="282"/>
      <c r="E133" s="282"/>
      <c r="F133" s="303" t="s">
        <v>1667</v>
      </c>
      <c r="G133" s="282"/>
      <c r="H133" s="282" t="s">
        <v>1700</v>
      </c>
      <c r="I133" s="282" t="s">
        <v>1663</v>
      </c>
      <c r="J133" s="282">
        <v>50</v>
      </c>
      <c r="K133" s="325"/>
    </row>
    <row r="134" ht="15" customHeight="1">
      <c r="B134" s="323"/>
      <c r="C134" s="282" t="s">
        <v>1688</v>
      </c>
      <c r="D134" s="282"/>
      <c r="E134" s="282"/>
      <c r="F134" s="303" t="s">
        <v>1667</v>
      </c>
      <c r="G134" s="282"/>
      <c r="H134" s="282" t="s">
        <v>1700</v>
      </c>
      <c r="I134" s="282" t="s">
        <v>1663</v>
      </c>
      <c r="J134" s="282">
        <v>50</v>
      </c>
      <c r="K134" s="325"/>
    </row>
    <row r="135" ht="15" customHeight="1">
      <c r="B135" s="323"/>
      <c r="C135" s="282" t="s">
        <v>133</v>
      </c>
      <c r="D135" s="282"/>
      <c r="E135" s="282"/>
      <c r="F135" s="303" t="s">
        <v>1667</v>
      </c>
      <c r="G135" s="282"/>
      <c r="H135" s="282" t="s">
        <v>1713</v>
      </c>
      <c r="I135" s="282" t="s">
        <v>1663</v>
      </c>
      <c r="J135" s="282">
        <v>255</v>
      </c>
      <c r="K135" s="325"/>
    </row>
    <row r="136" ht="15" customHeight="1">
      <c r="B136" s="323"/>
      <c r="C136" s="282" t="s">
        <v>1690</v>
      </c>
      <c r="D136" s="282"/>
      <c r="E136" s="282"/>
      <c r="F136" s="303" t="s">
        <v>1661</v>
      </c>
      <c r="G136" s="282"/>
      <c r="H136" s="282" t="s">
        <v>1714</v>
      </c>
      <c r="I136" s="282" t="s">
        <v>1692</v>
      </c>
      <c r="J136" s="282"/>
      <c r="K136" s="325"/>
    </row>
    <row r="137" ht="15" customHeight="1">
      <c r="B137" s="323"/>
      <c r="C137" s="282" t="s">
        <v>1693</v>
      </c>
      <c r="D137" s="282"/>
      <c r="E137" s="282"/>
      <c r="F137" s="303" t="s">
        <v>1661</v>
      </c>
      <c r="G137" s="282"/>
      <c r="H137" s="282" t="s">
        <v>1715</v>
      </c>
      <c r="I137" s="282" t="s">
        <v>1695</v>
      </c>
      <c r="J137" s="282"/>
      <c r="K137" s="325"/>
    </row>
    <row r="138" ht="15" customHeight="1">
      <c r="B138" s="323"/>
      <c r="C138" s="282" t="s">
        <v>1696</v>
      </c>
      <c r="D138" s="282"/>
      <c r="E138" s="282"/>
      <c r="F138" s="303" t="s">
        <v>1661</v>
      </c>
      <c r="G138" s="282"/>
      <c r="H138" s="282" t="s">
        <v>1696</v>
      </c>
      <c r="I138" s="282" t="s">
        <v>1695</v>
      </c>
      <c r="J138" s="282"/>
      <c r="K138" s="325"/>
    </row>
    <row r="139" ht="15" customHeight="1">
      <c r="B139" s="323"/>
      <c r="C139" s="282" t="s">
        <v>37</v>
      </c>
      <c r="D139" s="282"/>
      <c r="E139" s="282"/>
      <c r="F139" s="303" t="s">
        <v>1661</v>
      </c>
      <c r="G139" s="282"/>
      <c r="H139" s="282" t="s">
        <v>1716</v>
      </c>
      <c r="I139" s="282" t="s">
        <v>1695</v>
      </c>
      <c r="J139" s="282"/>
      <c r="K139" s="325"/>
    </row>
    <row r="140" ht="15" customHeight="1">
      <c r="B140" s="323"/>
      <c r="C140" s="282" t="s">
        <v>1717</v>
      </c>
      <c r="D140" s="282"/>
      <c r="E140" s="282"/>
      <c r="F140" s="303" t="s">
        <v>1661</v>
      </c>
      <c r="G140" s="282"/>
      <c r="H140" s="282" t="s">
        <v>1718</v>
      </c>
      <c r="I140" s="282" t="s">
        <v>1695</v>
      </c>
      <c r="J140" s="282"/>
      <c r="K140" s="325"/>
    </row>
    <row r="141" ht="15" customHeight="1">
      <c r="B141" s="326"/>
      <c r="C141" s="327"/>
      <c r="D141" s="327"/>
      <c r="E141" s="327"/>
      <c r="F141" s="327"/>
      <c r="G141" s="327"/>
      <c r="H141" s="327"/>
      <c r="I141" s="327"/>
      <c r="J141" s="327"/>
      <c r="K141" s="328"/>
    </row>
    <row r="142" ht="18.75" customHeight="1">
      <c r="B142" s="278"/>
      <c r="C142" s="278"/>
      <c r="D142" s="278"/>
      <c r="E142" s="278"/>
      <c r="F142" s="315"/>
      <c r="G142" s="278"/>
      <c r="H142" s="278"/>
      <c r="I142" s="278"/>
      <c r="J142" s="278"/>
      <c r="K142" s="278"/>
    </row>
    <row r="143" ht="18.75" customHeight="1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</row>
    <row r="144" ht="7.5" customHeight="1">
      <c r="B144" s="290"/>
      <c r="C144" s="291"/>
      <c r="D144" s="291"/>
      <c r="E144" s="291"/>
      <c r="F144" s="291"/>
      <c r="G144" s="291"/>
      <c r="H144" s="291"/>
      <c r="I144" s="291"/>
      <c r="J144" s="291"/>
      <c r="K144" s="292"/>
    </row>
    <row r="145" ht="45" customHeight="1">
      <c r="B145" s="293"/>
      <c r="C145" s="294" t="s">
        <v>1719</v>
      </c>
      <c r="D145" s="294"/>
      <c r="E145" s="294"/>
      <c r="F145" s="294"/>
      <c r="G145" s="294"/>
      <c r="H145" s="294"/>
      <c r="I145" s="294"/>
      <c r="J145" s="294"/>
      <c r="K145" s="295"/>
    </row>
    <row r="146" ht="17.25" customHeight="1">
      <c r="B146" s="293"/>
      <c r="C146" s="296" t="s">
        <v>1655</v>
      </c>
      <c r="D146" s="296"/>
      <c r="E146" s="296"/>
      <c r="F146" s="296" t="s">
        <v>1656</v>
      </c>
      <c r="G146" s="297"/>
      <c r="H146" s="296" t="s">
        <v>128</v>
      </c>
      <c r="I146" s="296" t="s">
        <v>56</v>
      </c>
      <c r="J146" s="296" t="s">
        <v>1657</v>
      </c>
      <c r="K146" s="295"/>
    </row>
    <row r="147" ht="17.25" customHeight="1">
      <c r="B147" s="293"/>
      <c r="C147" s="298" t="s">
        <v>1658</v>
      </c>
      <c r="D147" s="298"/>
      <c r="E147" s="298"/>
      <c r="F147" s="299" t="s">
        <v>1659</v>
      </c>
      <c r="G147" s="300"/>
      <c r="H147" s="298"/>
      <c r="I147" s="298"/>
      <c r="J147" s="298" t="s">
        <v>1660</v>
      </c>
      <c r="K147" s="295"/>
    </row>
    <row r="148" ht="5.25" customHeight="1">
      <c r="B148" s="304"/>
      <c r="C148" s="301"/>
      <c r="D148" s="301"/>
      <c r="E148" s="301"/>
      <c r="F148" s="301"/>
      <c r="G148" s="302"/>
      <c r="H148" s="301"/>
      <c r="I148" s="301"/>
      <c r="J148" s="301"/>
      <c r="K148" s="325"/>
    </row>
    <row r="149" ht="15" customHeight="1">
      <c r="B149" s="304"/>
      <c r="C149" s="329" t="s">
        <v>1664</v>
      </c>
      <c r="D149" s="282"/>
      <c r="E149" s="282"/>
      <c r="F149" s="330" t="s">
        <v>1661</v>
      </c>
      <c r="G149" s="282"/>
      <c r="H149" s="329" t="s">
        <v>1700</v>
      </c>
      <c r="I149" s="329" t="s">
        <v>1663</v>
      </c>
      <c r="J149" s="329">
        <v>120</v>
      </c>
      <c r="K149" s="325"/>
    </row>
    <row r="150" ht="15" customHeight="1">
      <c r="B150" s="304"/>
      <c r="C150" s="329" t="s">
        <v>1709</v>
      </c>
      <c r="D150" s="282"/>
      <c r="E150" s="282"/>
      <c r="F150" s="330" t="s">
        <v>1661</v>
      </c>
      <c r="G150" s="282"/>
      <c r="H150" s="329" t="s">
        <v>1720</v>
      </c>
      <c r="I150" s="329" t="s">
        <v>1663</v>
      </c>
      <c r="J150" s="329" t="s">
        <v>1711</v>
      </c>
      <c r="K150" s="325"/>
    </row>
    <row r="151" ht="15" customHeight="1">
      <c r="B151" s="304"/>
      <c r="C151" s="329" t="s">
        <v>1610</v>
      </c>
      <c r="D151" s="282"/>
      <c r="E151" s="282"/>
      <c r="F151" s="330" t="s">
        <v>1661</v>
      </c>
      <c r="G151" s="282"/>
      <c r="H151" s="329" t="s">
        <v>1721</v>
      </c>
      <c r="I151" s="329" t="s">
        <v>1663</v>
      </c>
      <c r="J151" s="329" t="s">
        <v>1711</v>
      </c>
      <c r="K151" s="325"/>
    </row>
    <row r="152" ht="15" customHeight="1">
      <c r="B152" s="304"/>
      <c r="C152" s="329" t="s">
        <v>1666</v>
      </c>
      <c r="D152" s="282"/>
      <c r="E152" s="282"/>
      <c r="F152" s="330" t="s">
        <v>1667</v>
      </c>
      <c r="G152" s="282"/>
      <c r="H152" s="329" t="s">
        <v>1700</v>
      </c>
      <c r="I152" s="329" t="s">
        <v>1663</v>
      </c>
      <c r="J152" s="329">
        <v>50</v>
      </c>
      <c r="K152" s="325"/>
    </row>
    <row r="153" ht="15" customHeight="1">
      <c r="B153" s="304"/>
      <c r="C153" s="329" t="s">
        <v>1669</v>
      </c>
      <c r="D153" s="282"/>
      <c r="E153" s="282"/>
      <c r="F153" s="330" t="s">
        <v>1661</v>
      </c>
      <c r="G153" s="282"/>
      <c r="H153" s="329" t="s">
        <v>1700</v>
      </c>
      <c r="I153" s="329" t="s">
        <v>1671</v>
      </c>
      <c r="J153" s="329"/>
      <c r="K153" s="325"/>
    </row>
    <row r="154" ht="15" customHeight="1">
      <c r="B154" s="304"/>
      <c r="C154" s="329" t="s">
        <v>1680</v>
      </c>
      <c r="D154" s="282"/>
      <c r="E154" s="282"/>
      <c r="F154" s="330" t="s">
        <v>1667</v>
      </c>
      <c r="G154" s="282"/>
      <c r="H154" s="329" t="s">
        <v>1700</v>
      </c>
      <c r="I154" s="329" t="s">
        <v>1663</v>
      </c>
      <c r="J154" s="329">
        <v>50</v>
      </c>
      <c r="K154" s="325"/>
    </row>
    <row r="155" ht="15" customHeight="1">
      <c r="B155" s="304"/>
      <c r="C155" s="329" t="s">
        <v>1688</v>
      </c>
      <c r="D155" s="282"/>
      <c r="E155" s="282"/>
      <c r="F155" s="330" t="s">
        <v>1667</v>
      </c>
      <c r="G155" s="282"/>
      <c r="H155" s="329" t="s">
        <v>1700</v>
      </c>
      <c r="I155" s="329" t="s">
        <v>1663</v>
      </c>
      <c r="J155" s="329">
        <v>50</v>
      </c>
      <c r="K155" s="325"/>
    </row>
    <row r="156" ht="15" customHeight="1">
      <c r="B156" s="304"/>
      <c r="C156" s="329" t="s">
        <v>1686</v>
      </c>
      <c r="D156" s="282"/>
      <c r="E156" s="282"/>
      <c r="F156" s="330" t="s">
        <v>1667</v>
      </c>
      <c r="G156" s="282"/>
      <c r="H156" s="329" t="s">
        <v>1700</v>
      </c>
      <c r="I156" s="329" t="s">
        <v>1663</v>
      </c>
      <c r="J156" s="329">
        <v>50</v>
      </c>
      <c r="K156" s="325"/>
    </row>
    <row r="157" ht="15" customHeight="1">
      <c r="B157" s="304"/>
      <c r="C157" s="329" t="s">
        <v>110</v>
      </c>
      <c r="D157" s="282"/>
      <c r="E157" s="282"/>
      <c r="F157" s="330" t="s">
        <v>1661</v>
      </c>
      <c r="G157" s="282"/>
      <c r="H157" s="329" t="s">
        <v>1722</v>
      </c>
      <c r="I157" s="329" t="s">
        <v>1663</v>
      </c>
      <c r="J157" s="329" t="s">
        <v>1723</v>
      </c>
      <c r="K157" s="325"/>
    </row>
    <row r="158" ht="15" customHeight="1">
      <c r="B158" s="304"/>
      <c r="C158" s="329" t="s">
        <v>1724</v>
      </c>
      <c r="D158" s="282"/>
      <c r="E158" s="282"/>
      <c r="F158" s="330" t="s">
        <v>1661</v>
      </c>
      <c r="G158" s="282"/>
      <c r="H158" s="329" t="s">
        <v>1725</v>
      </c>
      <c r="I158" s="329" t="s">
        <v>1695</v>
      </c>
      <c r="J158" s="329"/>
      <c r="K158" s="325"/>
    </row>
    <row r="159" ht="15" customHeight="1">
      <c r="B159" s="331"/>
      <c r="C159" s="313"/>
      <c r="D159" s="313"/>
      <c r="E159" s="313"/>
      <c r="F159" s="313"/>
      <c r="G159" s="313"/>
      <c r="H159" s="313"/>
      <c r="I159" s="313"/>
      <c r="J159" s="313"/>
      <c r="K159" s="332"/>
    </row>
    <row r="160" ht="18.75" customHeight="1">
      <c r="B160" s="278"/>
      <c r="C160" s="282"/>
      <c r="D160" s="282"/>
      <c r="E160" s="282"/>
      <c r="F160" s="303"/>
      <c r="G160" s="282"/>
      <c r="H160" s="282"/>
      <c r="I160" s="282"/>
      <c r="J160" s="282"/>
      <c r="K160" s="278"/>
    </row>
    <row r="161" ht="18.75" customHeight="1"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</row>
    <row r="162" ht="7.5" customHeight="1">
      <c r="B162" s="268"/>
      <c r="C162" s="269"/>
      <c r="D162" s="269"/>
      <c r="E162" s="269"/>
      <c r="F162" s="269"/>
      <c r="G162" s="269"/>
      <c r="H162" s="269"/>
      <c r="I162" s="269"/>
      <c r="J162" s="269"/>
      <c r="K162" s="270"/>
    </row>
    <row r="163" ht="45" customHeight="1">
      <c r="B163" s="271"/>
      <c r="C163" s="272" t="s">
        <v>1726</v>
      </c>
      <c r="D163" s="272"/>
      <c r="E163" s="272"/>
      <c r="F163" s="272"/>
      <c r="G163" s="272"/>
      <c r="H163" s="272"/>
      <c r="I163" s="272"/>
      <c r="J163" s="272"/>
      <c r="K163" s="273"/>
    </row>
    <row r="164" ht="17.25" customHeight="1">
      <c r="B164" s="271"/>
      <c r="C164" s="296" t="s">
        <v>1655</v>
      </c>
      <c r="D164" s="296"/>
      <c r="E164" s="296"/>
      <c r="F164" s="296" t="s">
        <v>1656</v>
      </c>
      <c r="G164" s="333"/>
      <c r="H164" s="334" t="s">
        <v>128</v>
      </c>
      <c r="I164" s="334" t="s">
        <v>56</v>
      </c>
      <c r="J164" s="296" t="s">
        <v>1657</v>
      </c>
      <c r="K164" s="273"/>
    </row>
    <row r="165" ht="17.25" customHeight="1">
      <c r="B165" s="274"/>
      <c r="C165" s="298" t="s">
        <v>1658</v>
      </c>
      <c r="D165" s="298"/>
      <c r="E165" s="298"/>
      <c r="F165" s="299" t="s">
        <v>1659</v>
      </c>
      <c r="G165" s="335"/>
      <c r="H165" s="336"/>
      <c r="I165" s="336"/>
      <c r="J165" s="298" t="s">
        <v>1660</v>
      </c>
      <c r="K165" s="276"/>
    </row>
    <row r="166" ht="5.25" customHeight="1">
      <c r="B166" s="304"/>
      <c r="C166" s="301"/>
      <c r="D166" s="301"/>
      <c r="E166" s="301"/>
      <c r="F166" s="301"/>
      <c r="G166" s="302"/>
      <c r="H166" s="301"/>
      <c r="I166" s="301"/>
      <c r="J166" s="301"/>
      <c r="K166" s="325"/>
    </row>
    <row r="167" ht="15" customHeight="1">
      <c r="B167" s="304"/>
      <c r="C167" s="282" t="s">
        <v>1664</v>
      </c>
      <c r="D167" s="282"/>
      <c r="E167" s="282"/>
      <c r="F167" s="303" t="s">
        <v>1661</v>
      </c>
      <c r="G167" s="282"/>
      <c r="H167" s="282" t="s">
        <v>1700</v>
      </c>
      <c r="I167" s="282" t="s">
        <v>1663</v>
      </c>
      <c r="J167" s="282">
        <v>120</v>
      </c>
      <c r="K167" s="325"/>
    </row>
    <row r="168" ht="15" customHeight="1">
      <c r="B168" s="304"/>
      <c r="C168" s="282" t="s">
        <v>1709</v>
      </c>
      <c r="D168" s="282"/>
      <c r="E168" s="282"/>
      <c r="F168" s="303" t="s">
        <v>1661</v>
      </c>
      <c r="G168" s="282"/>
      <c r="H168" s="282" t="s">
        <v>1710</v>
      </c>
      <c r="I168" s="282" t="s">
        <v>1663</v>
      </c>
      <c r="J168" s="282" t="s">
        <v>1711</v>
      </c>
      <c r="K168" s="325"/>
    </row>
    <row r="169" ht="15" customHeight="1">
      <c r="B169" s="304"/>
      <c r="C169" s="282" t="s">
        <v>1610</v>
      </c>
      <c r="D169" s="282"/>
      <c r="E169" s="282"/>
      <c r="F169" s="303" t="s">
        <v>1661</v>
      </c>
      <c r="G169" s="282"/>
      <c r="H169" s="282" t="s">
        <v>1727</v>
      </c>
      <c r="I169" s="282" t="s">
        <v>1663</v>
      </c>
      <c r="J169" s="282" t="s">
        <v>1711</v>
      </c>
      <c r="K169" s="325"/>
    </row>
    <row r="170" ht="15" customHeight="1">
      <c r="B170" s="304"/>
      <c r="C170" s="282" t="s">
        <v>1666</v>
      </c>
      <c r="D170" s="282"/>
      <c r="E170" s="282"/>
      <c r="F170" s="303" t="s">
        <v>1667</v>
      </c>
      <c r="G170" s="282"/>
      <c r="H170" s="282" t="s">
        <v>1727</v>
      </c>
      <c r="I170" s="282" t="s">
        <v>1663</v>
      </c>
      <c r="J170" s="282">
        <v>50</v>
      </c>
      <c r="K170" s="325"/>
    </row>
    <row r="171" ht="15" customHeight="1">
      <c r="B171" s="304"/>
      <c r="C171" s="282" t="s">
        <v>1669</v>
      </c>
      <c r="D171" s="282"/>
      <c r="E171" s="282"/>
      <c r="F171" s="303" t="s">
        <v>1661</v>
      </c>
      <c r="G171" s="282"/>
      <c r="H171" s="282" t="s">
        <v>1727</v>
      </c>
      <c r="I171" s="282" t="s">
        <v>1671</v>
      </c>
      <c r="J171" s="282"/>
      <c r="K171" s="325"/>
    </row>
    <row r="172" ht="15" customHeight="1">
      <c r="B172" s="304"/>
      <c r="C172" s="282" t="s">
        <v>1680</v>
      </c>
      <c r="D172" s="282"/>
      <c r="E172" s="282"/>
      <c r="F172" s="303" t="s">
        <v>1667</v>
      </c>
      <c r="G172" s="282"/>
      <c r="H172" s="282" t="s">
        <v>1727</v>
      </c>
      <c r="I172" s="282" t="s">
        <v>1663</v>
      </c>
      <c r="J172" s="282">
        <v>50</v>
      </c>
      <c r="K172" s="325"/>
    </row>
    <row r="173" ht="15" customHeight="1">
      <c r="B173" s="304"/>
      <c r="C173" s="282" t="s">
        <v>1688</v>
      </c>
      <c r="D173" s="282"/>
      <c r="E173" s="282"/>
      <c r="F173" s="303" t="s">
        <v>1667</v>
      </c>
      <c r="G173" s="282"/>
      <c r="H173" s="282" t="s">
        <v>1727</v>
      </c>
      <c r="I173" s="282" t="s">
        <v>1663</v>
      </c>
      <c r="J173" s="282">
        <v>50</v>
      </c>
      <c r="K173" s="325"/>
    </row>
    <row r="174" ht="15" customHeight="1">
      <c r="B174" s="304"/>
      <c r="C174" s="282" t="s">
        <v>1686</v>
      </c>
      <c r="D174" s="282"/>
      <c r="E174" s="282"/>
      <c r="F174" s="303" t="s">
        <v>1667</v>
      </c>
      <c r="G174" s="282"/>
      <c r="H174" s="282" t="s">
        <v>1727</v>
      </c>
      <c r="I174" s="282" t="s">
        <v>1663</v>
      </c>
      <c r="J174" s="282">
        <v>50</v>
      </c>
      <c r="K174" s="325"/>
    </row>
    <row r="175" ht="15" customHeight="1">
      <c r="B175" s="304"/>
      <c r="C175" s="282" t="s">
        <v>127</v>
      </c>
      <c r="D175" s="282"/>
      <c r="E175" s="282"/>
      <c r="F175" s="303" t="s">
        <v>1661</v>
      </c>
      <c r="G175" s="282"/>
      <c r="H175" s="282" t="s">
        <v>1728</v>
      </c>
      <c r="I175" s="282" t="s">
        <v>1729</v>
      </c>
      <c r="J175" s="282"/>
      <c r="K175" s="325"/>
    </row>
    <row r="176" ht="15" customHeight="1">
      <c r="B176" s="304"/>
      <c r="C176" s="282" t="s">
        <v>56</v>
      </c>
      <c r="D176" s="282"/>
      <c r="E176" s="282"/>
      <c r="F176" s="303" t="s">
        <v>1661</v>
      </c>
      <c r="G176" s="282"/>
      <c r="H176" s="282" t="s">
        <v>1730</v>
      </c>
      <c r="I176" s="282" t="s">
        <v>1731</v>
      </c>
      <c r="J176" s="282">
        <v>1</v>
      </c>
      <c r="K176" s="325"/>
    </row>
    <row r="177" ht="15" customHeight="1">
      <c r="B177" s="304"/>
      <c r="C177" s="282" t="s">
        <v>52</v>
      </c>
      <c r="D177" s="282"/>
      <c r="E177" s="282"/>
      <c r="F177" s="303" t="s">
        <v>1661</v>
      </c>
      <c r="G177" s="282"/>
      <c r="H177" s="282" t="s">
        <v>1732</v>
      </c>
      <c r="I177" s="282" t="s">
        <v>1663</v>
      </c>
      <c r="J177" s="282">
        <v>20</v>
      </c>
      <c r="K177" s="325"/>
    </row>
    <row r="178" ht="15" customHeight="1">
      <c r="B178" s="304"/>
      <c r="C178" s="282" t="s">
        <v>128</v>
      </c>
      <c r="D178" s="282"/>
      <c r="E178" s="282"/>
      <c r="F178" s="303" t="s">
        <v>1661</v>
      </c>
      <c r="G178" s="282"/>
      <c r="H178" s="282" t="s">
        <v>1733</v>
      </c>
      <c r="I178" s="282" t="s">
        <v>1663</v>
      </c>
      <c r="J178" s="282">
        <v>255</v>
      </c>
      <c r="K178" s="325"/>
    </row>
    <row r="179" ht="15" customHeight="1">
      <c r="B179" s="304"/>
      <c r="C179" s="282" t="s">
        <v>129</v>
      </c>
      <c r="D179" s="282"/>
      <c r="E179" s="282"/>
      <c r="F179" s="303" t="s">
        <v>1661</v>
      </c>
      <c r="G179" s="282"/>
      <c r="H179" s="282" t="s">
        <v>1626</v>
      </c>
      <c r="I179" s="282" t="s">
        <v>1663</v>
      </c>
      <c r="J179" s="282">
        <v>10</v>
      </c>
      <c r="K179" s="325"/>
    </row>
    <row r="180" ht="15" customHeight="1">
      <c r="B180" s="304"/>
      <c r="C180" s="282" t="s">
        <v>130</v>
      </c>
      <c r="D180" s="282"/>
      <c r="E180" s="282"/>
      <c r="F180" s="303" t="s">
        <v>1661</v>
      </c>
      <c r="G180" s="282"/>
      <c r="H180" s="282" t="s">
        <v>1734</v>
      </c>
      <c r="I180" s="282" t="s">
        <v>1695</v>
      </c>
      <c r="J180" s="282"/>
      <c r="K180" s="325"/>
    </row>
    <row r="181" ht="15" customHeight="1">
      <c r="B181" s="304"/>
      <c r="C181" s="282" t="s">
        <v>1735</v>
      </c>
      <c r="D181" s="282"/>
      <c r="E181" s="282"/>
      <c r="F181" s="303" t="s">
        <v>1661</v>
      </c>
      <c r="G181" s="282"/>
      <c r="H181" s="282" t="s">
        <v>1736</v>
      </c>
      <c r="I181" s="282" t="s">
        <v>1695</v>
      </c>
      <c r="J181" s="282"/>
      <c r="K181" s="325"/>
    </row>
    <row r="182" ht="15" customHeight="1">
      <c r="B182" s="304"/>
      <c r="C182" s="282" t="s">
        <v>1724</v>
      </c>
      <c r="D182" s="282"/>
      <c r="E182" s="282"/>
      <c r="F182" s="303" t="s">
        <v>1661</v>
      </c>
      <c r="G182" s="282"/>
      <c r="H182" s="282" t="s">
        <v>1737</v>
      </c>
      <c r="I182" s="282" t="s">
        <v>1695</v>
      </c>
      <c r="J182" s="282"/>
      <c r="K182" s="325"/>
    </row>
    <row r="183" ht="15" customHeight="1">
      <c r="B183" s="304"/>
      <c r="C183" s="282" t="s">
        <v>132</v>
      </c>
      <c r="D183" s="282"/>
      <c r="E183" s="282"/>
      <c r="F183" s="303" t="s">
        <v>1667</v>
      </c>
      <c r="G183" s="282"/>
      <c r="H183" s="282" t="s">
        <v>1738</v>
      </c>
      <c r="I183" s="282" t="s">
        <v>1663</v>
      </c>
      <c r="J183" s="282">
        <v>50</v>
      </c>
      <c r="K183" s="325"/>
    </row>
    <row r="184" ht="15" customHeight="1">
      <c r="B184" s="304"/>
      <c r="C184" s="282" t="s">
        <v>1739</v>
      </c>
      <c r="D184" s="282"/>
      <c r="E184" s="282"/>
      <c r="F184" s="303" t="s">
        <v>1667</v>
      </c>
      <c r="G184" s="282"/>
      <c r="H184" s="282" t="s">
        <v>1740</v>
      </c>
      <c r="I184" s="282" t="s">
        <v>1741</v>
      </c>
      <c r="J184" s="282"/>
      <c r="K184" s="325"/>
    </row>
    <row r="185" ht="15" customHeight="1">
      <c r="B185" s="304"/>
      <c r="C185" s="282" t="s">
        <v>1742</v>
      </c>
      <c r="D185" s="282"/>
      <c r="E185" s="282"/>
      <c r="F185" s="303" t="s">
        <v>1667</v>
      </c>
      <c r="G185" s="282"/>
      <c r="H185" s="282" t="s">
        <v>1743</v>
      </c>
      <c r="I185" s="282" t="s">
        <v>1741</v>
      </c>
      <c r="J185" s="282"/>
      <c r="K185" s="325"/>
    </row>
    <row r="186" ht="15" customHeight="1">
      <c r="B186" s="304"/>
      <c r="C186" s="282" t="s">
        <v>1744</v>
      </c>
      <c r="D186" s="282"/>
      <c r="E186" s="282"/>
      <c r="F186" s="303" t="s">
        <v>1667</v>
      </c>
      <c r="G186" s="282"/>
      <c r="H186" s="282" t="s">
        <v>1745</v>
      </c>
      <c r="I186" s="282" t="s">
        <v>1741</v>
      </c>
      <c r="J186" s="282"/>
      <c r="K186" s="325"/>
    </row>
    <row r="187" ht="15" customHeight="1">
      <c r="B187" s="304"/>
      <c r="C187" s="337" t="s">
        <v>1746</v>
      </c>
      <c r="D187" s="282"/>
      <c r="E187" s="282"/>
      <c r="F187" s="303" t="s">
        <v>1667</v>
      </c>
      <c r="G187" s="282"/>
      <c r="H187" s="282" t="s">
        <v>1747</v>
      </c>
      <c r="I187" s="282" t="s">
        <v>1748</v>
      </c>
      <c r="J187" s="338" t="s">
        <v>1749</v>
      </c>
      <c r="K187" s="325"/>
    </row>
    <row r="188" ht="15" customHeight="1">
      <c r="B188" s="304"/>
      <c r="C188" s="288" t="s">
        <v>41</v>
      </c>
      <c r="D188" s="282"/>
      <c r="E188" s="282"/>
      <c r="F188" s="303" t="s">
        <v>1661</v>
      </c>
      <c r="G188" s="282"/>
      <c r="H188" s="278" t="s">
        <v>1750</v>
      </c>
      <c r="I188" s="282" t="s">
        <v>1751</v>
      </c>
      <c r="J188" s="282"/>
      <c r="K188" s="325"/>
    </row>
    <row r="189" ht="15" customHeight="1">
      <c r="B189" s="304"/>
      <c r="C189" s="288" t="s">
        <v>1752</v>
      </c>
      <c r="D189" s="282"/>
      <c r="E189" s="282"/>
      <c r="F189" s="303" t="s">
        <v>1661</v>
      </c>
      <c r="G189" s="282"/>
      <c r="H189" s="282" t="s">
        <v>1753</v>
      </c>
      <c r="I189" s="282" t="s">
        <v>1695</v>
      </c>
      <c r="J189" s="282"/>
      <c r="K189" s="325"/>
    </row>
    <row r="190" ht="15" customHeight="1">
      <c r="B190" s="304"/>
      <c r="C190" s="288" t="s">
        <v>1754</v>
      </c>
      <c r="D190" s="282"/>
      <c r="E190" s="282"/>
      <c r="F190" s="303" t="s">
        <v>1661</v>
      </c>
      <c r="G190" s="282"/>
      <c r="H190" s="282" t="s">
        <v>1755</v>
      </c>
      <c r="I190" s="282" t="s">
        <v>1695</v>
      </c>
      <c r="J190" s="282"/>
      <c r="K190" s="325"/>
    </row>
    <row r="191" ht="15" customHeight="1">
      <c r="B191" s="304"/>
      <c r="C191" s="288" t="s">
        <v>1756</v>
      </c>
      <c r="D191" s="282"/>
      <c r="E191" s="282"/>
      <c r="F191" s="303" t="s">
        <v>1667</v>
      </c>
      <c r="G191" s="282"/>
      <c r="H191" s="282" t="s">
        <v>1757</v>
      </c>
      <c r="I191" s="282" t="s">
        <v>1695</v>
      </c>
      <c r="J191" s="282"/>
      <c r="K191" s="325"/>
    </row>
    <row r="192" ht="15" customHeight="1">
      <c r="B192" s="331"/>
      <c r="C192" s="339"/>
      <c r="D192" s="313"/>
      <c r="E192" s="313"/>
      <c r="F192" s="313"/>
      <c r="G192" s="313"/>
      <c r="H192" s="313"/>
      <c r="I192" s="313"/>
      <c r="J192" s="313"/>
      <c r="K192" s="332"/>
    </row>
    <row r="193" ht="18.75" customHeight="1">
      <c r="B193" s="278"/>
      <c r="C193" s="282"/>
      <c r="D193" s="282"/>
      <c r="E193" s="282"/>
      <c r="F193" s="303"/>
      <c r="G193" s="282"/>
      <c r="H193" s="282"/>
      <c r="I193" s="282"/>
      <c r="J193" s="282"/>
      <c r="K193" s="278"/>
    </row>
    <row r="194" ht="18.75" customHeight="1">
      <c r="B194" s="278"/>
      <c r="C194" s="282"/>
      <c r="D194" s="282"/>
      <c r="E194" s="282"/>
      <c r="F194" s="303"/>
      <c r="G194" s="282"/>
      <c r="H194" s="282"/>
      <c r="I194" s="282"/>
      <c r="J194" s="282"/>
      <c r="K194" s="278"/>
    </row>
    <row r="195" ht="18.75" customHeight="1"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</row>
    <row r="196" ht="13.5">
      <c r="B196" s="268"/>
      <c r="C196" s="269"/>
      <c r="D196" s="269"/>
      <c r="E196" s="269"/>
      <c r="F196" s="269"/>
      <c r="G196" s="269"/>
      <c r="H196" s="269"/>
      <c r="I196" s="269"/>
      <c r="J196" s="269"/>
      <c r="K196" s="270"/>
    </row>
    <row r="197" ht="21">
      <c r="B197" s="271"/>
      <c r="C197" s="272" t="s">
        <v>1758</v>
      </c>
      <c r="D197" s="272"/>
      <c r="E197" s="272"/>
      <c r="F197" s="272"/>
      <c r="G197" s="272"/>
      <c r="H197" s="272"/>
      <c r="I197" s="272"/>
      <c r="J197" s="272"/>
      <c r="K197" s="273"/>
    </row>
    <row r="198" ht="25.5" customHeight="1">
      <c r="B198" s="271"/>
      <c r="C198" s="340" t="s">
        <v>1759</v>
      </c>
      <c r="D198" s="340"/>
      <c r="E198" s="340"/>
      <c r="F198" s="340" t="s">
        <v>1760</v>
      </c>
      <c r="G198" s="341"/>
      <c r="H198" s="340" t="s">
        <v>1761</v>
      </c>
      <c r="I198" s="340"/>
      <c r="J198" s="340"/>
      <c r="K198" s="273"/>
    </row>
    <row r="199" ht="5.25" customHeight="1">
      <c r="B199" s="304"/>
      <c r="C199" s="301"/>
      <c r="D199" s="301"/>
      <c r="E199" s="301"/>
      <c r="F199" s="301"/>
      <c r="G199" s="282"/>
      <c r="H199" s="301"/>
      <c r="I199" s="301"/>
      <c r="J199" s="301"/>
      <c r="K199" s="325"/>
    </row>
    <row r="200" ht="15" customHeight="1">
      <c r="B200" s="304"/>
      <c r="C200" s="282" t="s">
        <v>1751</v>
      </c>
      <c r="D200" s="282"/>
      <c r="E200" s="282"/>
      <c r="F200" s="303" t="s">
        <v>42</v>
      </c>
      <c r="G200" s="282"/>
      <c r="H200" s="282" t="s">
        <v>1762</v>
      </c>
      <c r="I200" s="282"/>
      <c r="J200" s="282"/>
      <c r="K200" s="325"/>
    </row>
    <row r="201" ht="15" customHeight="1">
      <c r="B201" s="304"/>
      <c r="C201" s="310"/>
      <c r="D201" s="282"/>
      <c r="E201" s="282"/>
      <c r="F201" s="303" t="s">
        <v>43</v>
      </c>
      <c r="G201" s="282"/>
      <c r="H201" s="282" t="s">
        <v>1763</v>
      </c>
      <c r="I201" s="282"/>
      <c r="J201" s="282"/>
      <c r="K201" s="325"/>
    </row>
    <row r="202" ht="15" customHeight="1">
      <c r="B202" s="304"/>
      <c r="C202" s="310"/>
      <c r="D202" s="282"/>
      <c r="E202" s="282"/>
      <c r="F202" s="303" t="s">
        <v>46</v>
      </c>
      <c r="G202" s="282"/>
      <c r="H202" s="282" t="s">
        <v>1764</v>
      </c>
      <c r="I202" s="282"/>
      <c r="J202" s="282"/>
      <c r="K202" s="325"/>
    </row>
    <row r="203" ht="15" customHeight="1">
      <c r="B203" s="304"/>
      <c r="C203" s="282"/>
      <c r="D203" s="282"/>
      <c r="E203" s="282"/>
      <c r="F203" s="303" t="s">
        <v>44</v>
      </c>
      <c r="G203" s="282"/>
      <c r="H203" s="282" t="s">
        <v>1765</v>
      </c>
      <c r="I203" s="282"/>
      <c r="J203" s="282"/>
      <c r="K203" s="325"/>
    </row>
    <row r="204" ht="15" customHeight="1">
      <c r="B204" s="304"/>
      <c r="C204" s="282"/>
      <c r="D204" s="282"/>
      <c r="E204" s="282"/>
      <c r="F204" s="303" t="s">
        <v>45</v>
      </c>
      <c r="G204" s="282"/>
      <c r="H204" s="282" t="s">
        <v>1766</v>
      </c>
      <c r="I204" s="282"/>
      <c r="J204" s="282"/>
      <c r="K204" s="325"/>
    </row>
    <row r="205" ht="15" customHeight="1">
      <c r="B205" s="304"/>
      <c r="C205" s="282"/>
      <c r="D205" s="282"/>
      <c r="E205" s="282"/>
      <c r="F205" s="303"/>
      <c r="G205" s="282"/>
      <c r="H205" s="282"/>
      <c r="I205" s="282"/>
      <c r="J205" s="282"/>
      <c r="K205" s="325"/>
    </row>
    <row r="206" ht="15" customHeight="1">
      <c r="B206" s="304"/>
      <c r="C206" s="282" t="s">
        <v>1707</v>
      </c>
      <c r="D206" s="282"/>
      <c r="E206" s="282"/>
      <c r="F206" s="303" t="s">
        <v>78</v>
      </c>
      <c r="G206" s="282"/>
      <c r="H206" s="282" t="s">
        <v>1767</v>
      </c>
      <c r="I206" s="282"/>
      <c r="J206" s="282"/>
      <c r="K206" s="325"/>
    </row>
    <row r="207" ht="15" customHeight="1">
      <c r="B207" s="304"/>
      <c r="C207" s="310"/>
      <c r="D207" s="282"/>
      <c r="E207" s="282"/>
      <c r="F207" s="303" t="s">
        <v>1604</v>
      </c>
      <c r="G207" s="282"/>
      <c r="H207" s="282" t="s">
        <v>1605</v>
      </c>
      <c r="I207" s="282"/>
      <c r="J207" s="282"/>
      <c r="K207" s="325"/>
    </row>
    <row r="208" ht="15" customHeight="1">
      <c r="B208" s="304"/>
      <c r="C208" s="282"/>
      <c r="D208" s="282"/>
      <c r="E208" s="282"/>
      <c r="F208" s="303" t="s">
        <v>1602</v>
      </c>
      <c r="G208" s="282"/>
      <c r="H208" s="282" t="s">
        <v>1768</v>
      </c>
      <c r="I208" s="282"/>
      <c r="J208" s="282"/>
      <c r="K208" s="325"/>
    </row>
    <row r="209" ht="15" customHeight="1">
      <c r="B209" s="342"/>
      <c r="C209" s="310"/>
      <c r="D209" s="310"/>
      <c r="E209" s="310"/>
      <c r="F209" s="303" t="s">
        <v>1606</v>
      </c>
      <c r="G209" s="288"/>
      <c r="H209" s="329" t="s">
        <v>1607</v>
      </c>
      <c r="I209" s="329"/>
      <c r="J209" s="329"/>
      <c r="K209" s="343"/>
    </row>
    <row r="210" ht="15" customHeight="1">
      <c r="B210" s="342"/>
      <c r="C210" s="310"/>
      <c r="D210" s="310"/>
      <c r="E210" s="310"/>
      <c r="F210" s="303" t="s">
        <v>1608</v>
      </c>
      <c r="G210" s="288"/>
      <c r="H210" s="329" t="s">
        <v>1769</v>
      </c>
      <c r="I210" s="329"/>
      <c r="J210" s="329"/>
      <c r="K210" s="343"/>
    </row>
    <row r="211" ht="15" customHeight="1">
      <c r="B211" s="342"/>
      <c r="C211" s="310"/>
      <c r="D211" s="310"/>
      <c r="E211" s="310"/>
      <c r="F211" s="344"/>
      <c r="G211" s="288"/>
      <c r="H211" s="345"/>
      <c r="I211" s="345"/>
      <c r="J211" s="345"/>
      <c r="K211" s="343"/>
    </row>
    <row r="212" ht="15" customHeight="1">
      <c r="B212" s="342"/>
      <c r="C212" s="282" t="s">
        <v>1731</v>
      </c>
      <c r="D212" s="310"/>
      <c r="E212" s="310"/>
      <c r="F212" s="303">
        <v>1</v>
      </c>
      <c r="G212" s="288"/>
      <c r="H212" s="329" t="s">
        <v>1770</v>
      </c>
      <c r="I212" s="329"/>
      <c r="J212" s="329"/>
      <c r="K212" s="343"/>
    </row>
    <row r="213" ht="15" customHeight="1">
      <c r="B213" s="342"/>
      <c r="C213" s="310"/>
      <c r="D213" s="310"/>
      <c r="E213" s="310"/>
      <c r="F213" s="303">
        <v>2</v>
      </c>
      <c r="G213" s="288"/>
      <c r="H213" s="329" t="s">
        <v>1771</v>
      </c>
      <c r="I213" s="329"/>
      <c r="J213" s="329"/>
      <c r="K213" s="343"/>
    </row>
    <row r="214" ht="15" customHeight="1">
      <c r="B214" s="342"/>
      <c r="C214" s="310"/>
      <c r="D214" s="310"/>
      <c r="E214" s="310"/>
      <c r="F214" s="303">
        <v>3</v>
      </c>
      <c r="G214" s="288"/>
      <c r="H214" s="329" t="s">
        <v>1772</v>
      </c>
      <c r="I214" s="329"/>
      <c r="J214" s="329"/>
      <c r="K214" s="343"/>
    </row>
    <row r="215" ht="15" customHeight="1">
      <c r="B215" s="342"/>
      <c r="C215" s="310"/>
      <c r="D215" s="310"/>
      <c r="E215" s="310"/>
      <c r="F215" s="303">
        <v>4</v>
      </c>
      <c r="G215" s="288"/>
      <c r="H215" s="329" t="s">
        <v>1773</v>
      </c>
      <c r="I215" s="329"/>
      <c r="J215" s="329"/>
      <c r="K215" s="343"/>
    </row>
    <row r="216" ht="12.75" customHeight="1">
      <c r="B216" s="346"/>
      <c r="C216" s="347"/>
      <c r="D216" s="347"/>
      <c r="E216" s="347"/>
      <c r="F216" s="347"/>
      <c r="G216" s="347"/>
      <c r="H216" s="347"/>
      <c r="I216" s="347"/>
      <c r="J216" s="347"/>
      <c r="K216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doma-PC\doma</dc:creator>
  <cp:lastModifiedBy>doma-PC\doma</cp:lastModifiedBy>
  <dcterms:created xsi:type="dcterms:W3CDTF">2018-08-28T14:03:08Z</dcterms:created>
  <dcterms:modified xsi:type="dcterms:W3CDTF">2018-08-28T14:03:35Z</dcterms:modified>
</cp:coreProperties>
</file>